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ls-hashimoto\calendar\"/>
    </mc:Choice>
  </mc:AlternateContent>
  <xr:revisionPtr revIDLastSave="0" documentId="13_ncr:40009_{56EFD7BA-BEAC-4208-B7D4-54063054C491}" xr6:coauthVersionLast="47" xr6:coauthVersionMax="47" xr10:uidLastSave="{00000000-0000-0000-0000-000000000000}"/>
  <bookViews>
    <workbookView xWindow="58890" yWindow="15345" windowWidth="22650" windowHeight="15540" tabRatio="775"/>
  </bookViews>
  <sheets>
    <sheet name="Menu" sheetId="12" r:id="rId1"/>
    <sheet name="Schedule" sheetId="15" r:id="rId2"/>
    <sheet name="組織名" sheetId="7" r:id="rId3"/>
    <sheet name="Sheet1" sheetId="2" r:id="rId4"/>
    <sheet name="Sheet2" sheetId="4" r:id="rId5"/>
    <sheet name="Sheet3" sheetId="3" r:id="rId6"/>
    <sheet name="Sheet4" sheetId="1" r:id="rId7"/>
    <sheet name="Sheet5" sheetId="6" r:id="rId8"/>
    <sheet name="Sheet6" sheetId="8" r:id="rId9"/>
    <sheet name="Sheet7" sheetId="9" r:id="rId10"/>
    <sheet name="Sheet8" sheetId="10" r:id="rId11"/>
    <sheet name="Sheet9" sheetId="11" r:id="rId12"/>
    <sheet name="Sheet10" sheetId="13" r:id="rId13"/>
    <sheet name="Sheet11" sheetId="14" r:id="rId14"/>
    <sheet name="Holiday" sheetId="5" r:id="rId15"/>
  </sheets>
  <definedNames>
    <definedName name="_xlnm.Print_Area" localSheetId="0">Menu!$A$1:$E$9</definedName>
    <definedName name="_xlnm.Print_Area" localSheetId="3">Sheet1!$A$1:$U$36</definedName>
    <definedName name="_xlnm.Print_Area" localSheetId="12">Sheet10!$A$1:$S$68</definedName>
    <definedName name="_xlnm.Print_Area" localSheetId="13">Sheet11!$B$1:$AB$59</definedName>
    <definedName name="_xlnm.Print_Area" localSheetId="4">Sheet2!$A$1:$U$36</definedName>
    <definedName name="_xlnm.Print_Area" localSheetId="5">Sheet3!$A$1:$G$29</definedName>
    <definedName name="_xlnm.Print_Area" localSheetId="6">Sheet4!$A$1:$G$29</definedName>
    <definedName name="_xlnm.Print_Area" localSheetId="7">Sheet5!$A$1:$AG$27</definedName>
    <definedName name="_xlnm.Print_Area" localSheetId="8">Sheet6!$B$2:$Y$50</definedName>
    <definedName name="_xlnm.Print_Area" localSheetId="9">Sheet7!$A$1:$G$33</definedName>
    <definedName name="_xlnm.Print_Area" localSheetId="10">Sheet8!$A$1:$G$49</definedName>
    <definedName name="_xlnm.Print_Area" localSheetId="11">Sheet9!$A$1:$P$18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4" l="1"/>
  <c r="B5" i="14" s="1"/>
  <c r="B7" i="14" s="1"/>
  <c r="F5" i="14"/>
  <c r="J5" i="14"/>
  <c r="F9" i="14"/>
  <c r="B9" i="14"/>
  <c r="B8" i="14"/>
  <c r="A1" i="13"/>
  <c r="A36" i="13"/>
  <c r="A38" i="13"/>
  <c r="A3" i="13"/>
  <c r="A4" i="13" s="1"/>
  <c r="A5" i="13" s="1"/>
  <c r="A6" i="13"/>
  <c r="A7" i="13" s="1"/>
  <c r="D6" i="13"/>
  <c r="E5" i="13"/>
  <c r="D5" i="13"/>
  <c r="E4" i="13"/>
  <c r="D4" i="13"/>
  <c r="E3" i="13"/>
  <c r="D3" i="13"/>
  <c r="S3" i="13"/>
  <c r="C6" i="13"/>
  <c r="C5" i="13"/>
  <c r="C4" i="13"/>
  <c r="C3" i="13"/>
  <c r="L1" i="11"/>
  <c r="J5" i="11" s="1"/>
  <c r="C1" i="10"/>
  <c r="C1" i="9"/>
  <c r="A4" i="9" s="1"/>
  <c r="B4" i="9" s="1"/>
  <c r="C17" i="9"/>
  <c r="A20" i="9" s="1"/>
  <c r="C4" i="9"/>
  <c r="D4" i="9"/>
  <c r="E4" i="9" s="1"/>
  <c r="F4" i="9" s="1"/>
  <c r="G4" i="9"/>
  <c r="A6" i="9" s="1"/>
  <c r="B6" i="9" s="1"/>
  <c r="C6" i="9" s="1"/>
  <c r="D6" i="9" s="1"/>
  <c r="E6" i="9"/>
  <c r="F6" i="9" s="1"/>
  <c r="G6" i="9" s="1"/>
  <c r="A8" i="9"/>
  <c r="G7" i="9"/>
  <c r="F7" i="9"/>
  <c r="D7" i="9"/>
  <c r="C7" i="9"/>
  <c r="B7" i="9"/>
  <c r="A7" i="9"/>
  <c r="G5" i="9"/>
  <c r="F5" i="9"/>
  <c r="E5" i="9"/>
  <c r="D5" i="9"/>
  <c r="C5" i="9"/>
  <c r="B5" i="9"/>
  <c r="A5" i="9"/>
  <c r="C1" i="1"/>
  <c r="A4" i="1" s="1"/>
  <c r="C1" i="3"/>
  <c r="A4" i="3" s="1"/>
  <c r="B4" i="3" s="1"/>
  <c r="A3" i="4"/>
  <c r="A11" i="4"/>
  <c r="A13" i="4"/>
  <c r="H3" i="2"/>
  <c r="A11" i="2" s="1"/>
  <c r="D11" i="2" s="1"/>
  <c r="G11" i="2" s="1"/>
  <c r="J11" i="2"/>
  <c r="A14" i="2"/>
  <c r="A13" i="2"/>
  <c r="A12" i="2"/>
  <c r="D14" i="2"/>
  <c r="D13" i="2"/>
  <c r="D12" i="2"/>
  <c r="G14" i="2"/>
  <c r="G13" i="2"/>
  <c r="G12" i="2"/>
  <c r="J14" i="2"/>
  <c r="G36" i="4"/>
  <c r="B2" i="14"/>
  <c r="B13" i="5"/>
  <c r="E13" i="5"/>
  <c r="AE13" i="14" s="1"/>
  <c r="B14" i="5"/>
  <c r="C14" i="5"/>
  <c r="D14" i="5" s="1"/>
  <c r="E14" i="5"/>
  <c r="B15" i="5"/>
  <c r="B16" i="5" s="1"/>
  <c r="C16" i="5" s="1"/>
  <c r="D16" i="5" s="1"/>
  <c r="E16" i="5"/>
  <c r="I16" i="10" s="1"/>
  <c r="B17" i="5"/>
  <c r="B18" i="5" s="1"/>
  <c r="B21" i="5"/>
  <c r="B22" i="5" s="1"/>
  <c r="C22" i="5" s="1"/>
  <c r="D22" i="5" s="1"/>
  <c r="E22" i="5"/>
  <c r="I22" i="3" s="1"/>
  <c r="E23" i="5"/>
  <c r="AE23" i="14" s="1"/>
  <c r="B24" i="5"/>
  <c r="E24" i="5" s="1"/>
  <c r="I24" i="10" s="1"/>
  <c r="B25" i="5"/>
  <c r="E25" i="5"/>
  <c r="AB25" i="8" s="1"/>
  <c r="B26" i="5"/>
  <c r="B27" i="5" s="1"/>
  <c r="C27" i="5" s="1"/>
  <c r="D27" i="5" s="1"/>
  <c r="E27" i="5"/>
  <c r="B28" i="5"/>
  <c r="B29" i="5" s="1"/>
  <c r="C29" i="5" s="1"/>
  <c r="D29" i="5" s="1"/>
  <c r="E29" i="5" s="1"/>
  <c r="I29" i="3" s="1"/>
  <c r="B30" i="5"/>
  <c r="B31" i="5" s="1"/>
  <c r="B34" i="5"/>
  <c r="B35" i="5" s="1"/>
  <c r="C35" i="5" s="1"/>
  <c r="D35" i="5" s="1"/>
  <c r="E35" i="5" s="1"/>
  <c r="B36" i="5"/>
  <c r="B37" i="5" s="1"/>
  <c r="C37" i="5" s="1"/>
  <c r="D37" i="5" s="1"/>
  <c r="E37" i="5" s="1"/>
  <c r="I37" i="3" s="1"/>
  <c r="B38" i="5"/>
  <c r="B39" i="5" s="1"/>
  <c r="C39" i="5" s="1"/>
  <c r="D39" i="5" s="1"/>
  <c r="E39" i="5"/>
  <c r="I39" i="1" s="1"/>
  <c r="B40" i="5"/>
  <c r="B41" i="5" s="1"/>
  <c r="C41" i="5" s="1"/>
  <c r="D41" i="5" s="1"/>
  <c r="E40" i="5"/>
  <c r="E41" i="5"/>
  <c r="I41" i="3" s="1"/>
  <c r="B42" i="5"/>
  <c r="E42" i="5"/>
  <c r="B43" i="5"/>
  <c r="E43" i="5"/>
  <c r="AE43" i="14" s="1"/>
  <c r="B44" i="5"/>
  <c r="E44" i="5" s="1"/>
  <c r="W44" i="2" s="1"/>
  <c r="B45" i="5"/>
  <c r="E45" i="5"/>
  <c r="I45" i="10" s="1"/>
  <c r="B46" i="5"/>
  <c r="E46" i="5"/>
  <c r="AE46" i="14" s="1"/>
  <c r="B47" i="5"/>
  <c r="C47" i="5"/>
  <c r="D47" i="5" s="1"/>
  <c r="E47" i="5"/>
  <c r="B48" i="5"/>
  <c r="B49" i="5" s="1"/>
  <c r="C49" i="5" s="1"/>
  <c r="D49" i="5" s="1"/>
  <c r="E48" i="5"/>
  <c r="AE48" i="14" s="1"/>
  <c r="E49" i="5"/>
  <c r="B50" i="5"/>
  <c r="B51" i="5" s="1"/>
  <c r="E50" i="5"/>
  <c r="AE50" i="14" s="1"/>
  <c r="B54" i="5"/>
  <c r="B55" i="5" s="1"/>
  <c r="C55" i="5" s="1"/>
  <c r="D55" i="5" s="1"/>
  <c r="E54" i="5"/>
  <c r="AE54" i="14" s="1"/>
  <c r="E55" i="5"/>
  <c r="I55" i="1" s="1"/>
  <c r="E56" i="5"/>
  <c r="R56" i="11" s="1"/>
  <c r="B57" i="5"/>
  <c r="E57" i="5" s="1"/>
  <c r="I57" i="3" s="1"/>
  <c r="B58" i="5"/>
  <c r="E58" i="5"/>
  <c r="AB58" i="8" s="1"/>
  <c r="B59" i="5"/>
  <c r="B60" i="5" s="1"/>
  <c r="C60" i="5" s="1"/>
  <c r="D60" i="5" s="1"/>
  <c r="E60" i="5" s="1"/>
  <c r="W60" i="2" s="1"/>
  <c r="E59" i="5"/>
  <c r="AI59" i="6" s="1"/>
  <c r="B61" i="5"/>
  <c r="B62" i="5" s="1"/>
  <c r="C62" i="5" s="1"/>
  <c r="D62" i="5" s="1"/>
  <c r="E62" i="5" s="1"/>
  <c r="I62" i="9" s="1"/>
  <c r="E61" i="5"/>
  <c r="W61" i="2" s="1"/>
  <c r="B63" i="5"/>
  <c r="B64" i="5" s="1"/>
  <c r="E63" i="5"/>
  <c r="U63" i="13" s="1"/>
  <c r="B67" i="5"/>
  <c r="B68" i="5" s="1"/>
  <c r="C68" i="5" s="1"/>
  <c r="D68" i="5" s="1"/>
  <c r="E67" i="5"/>
  <c r="I67" i="10" s="1"/>
  <c r="E68" i="5"/>
  <c r="R68" i="11" s="1"/>
  <c r="B69" i="5"/>
  <c r="B70" i="5" s="1"/>
  <c r="C70" i="5" s="1"/>
  <c r="D70" i="5" s="1"/>
  <c r="E69" i="5"/>
  <c r="W69" i="4" s="1"/>
  <c r="E70" i="5"/>
  <c r="W70" i="2" s="1"/>
  <c r="B71" i="5"/>
  <c r="B72" i="5" s="1"/>
  <c r="C72" i="5" s="1"/>
  <c r="D72" i="5" s="1"/>
  <c r="E71" i="5"/>
  <c r="AE71" i="14" s="1"/>
  <c r="E72" i="5"/>
  <c r="R72" i="11" s="1"/>
  <c r="B73" i="5"/>
  <c r="B74" i="5" s="1"/>
  <c r="C74" i="5" s="1"/>
  <c r="D74" i="5" s="1"/>
  <c r="E73" i="5"/>
  <c r="AE73" i="14" s="1"/>
  <c r="E74" i="5"/>
  <c r="U74" i="13" s="1"/>
  <c r="B75" i="5"/>
  <c r="E75" i="5"/>
  <c r="U75" i="13" s="1"/>
  <c r="B76" i="5"/>
  <c r="E76" i="5"/>
  <c r="AE76" i="14" s="1"/>
  <c r="B77" i="5"/>
  <c r="B78" i="5"/>
  <c r="E78" i="5"/>
  <c r="AB78" i="8" s="1"/>
  <c r="B79" i="5"/>
  <c r="E79" i="5"/>
  <c r="AB79" i="8" s="1"/>
  <c r="B80" i="5"/>
  <c r="C80" i="5"/>
  <c r="D80" i="5"/>
  <c r="E80" i="5"/>
  <c r="R80" i="11" s="1"/>
  <c r="B81" i="5"/>
  <c r="B82" i="5" s="1"/>
  <c r="C82" i="5" s="1"/>
  <c r="D82" i="5" s="1"/>
  <c r="E81" i="5"/>
  <c r="AB81" i="8" s="1"/>
  <c r="E82" i="5"/>
  <c r="U82" i="13" s="1"/>
  <c r="B83" i="5"/>
  <c r="B84" i="5" s="1"/>
  <c r="E83" i="5"/>
  <c r="AI83" i="6" s="1"/>
  <c r="B87" i="5"/>
  <c r="B88" i="5" s="1"/>
  <c r="C88" i="5" s="1"/>
  <c r="D88" i="5" s="1"/>
  <c r="E88" i="5" s="1"/>
  <c r="E87" i="5"/>
  <c r="AE87" i="14" s="1"/>
  <c r="E89" i="5"/>
  <c r="I89" i="3" s="1"/>
  <c r="B90" i="5"/>
  <c r="E90" i="5" s="1"/>
  <c r="U90" i="13" s="1"/>
  <c r="B91" i="5"/>
  <c r="E91" i="5"/>
  <c r="AI91" i="6" s="1"/>
  <c r="B92" i="5"/>
  <c r="B93" i="5" s="1"/>
  <c r="C93" i="5" s="1"/>
  <c r="D93" i="5" s="1"/>
  <c r="E92" i="5"/>
  <c r="W92" i="2" s="1"/>
  <c r="E93" i="5"/>
  <c r="I93" i="9" s="1"/>
  <c r="B94" i="5"/>
  <c r="B95" i="5" s="1"/>
  <c r="C95" i="5" s="1"/>
  <c r="D95" i="5" s="1"/>
  <c r="E94" i="5"/>
  <c r="I94" i="10" s="1"/>
  <c r="E95" i="5"/>
  <c r="B96" i="5"/>
  <c r="B97" i="5" s="1"/>
  <c r="E96" i="5"/>
  <c r="U96" i="13" s="1"/>
  <c r="B100" i="5"/>
  <c r="B101" i="5" s="1"/>
  <c r="C101" i="5" s="1"/>
  <c r="D101" i="5" s="1"/>
  <c r="E100" i="5"/>
  <c r="AB100" i="8" s="1"/>
  <c r="E101" i="5"/>
  <c r="I101" i="3" s="1"/>
  <c r="B102" i="5"/>
  <c r="B103" i="5" s="1"/>
  <c r="C103" i="5" s="1"/>
  <c r="D103" i="5" s="1"/>
  <c r="E102" i="5"/>
  <c r="I102" i="3" s="1"/>
  <c r="E103" i="5"/>
  <c r="I103" i="1" s="1"/>
  <c r="B104" i="5"/>
  <c r="B105" i="5" s="1"/>
  <c r="C105" i="5" s="1"/>
  <c r="D105" i="5" s="1"/>
  <c r="E104" i="5"/>
  <c r="I104" i="3" s="1"/>
  <c r="E105" i="5"/>
  <c r="I105" i="9" s="1"/>
  <c r="B106" i="5"/>
  <c r="B107" i="5" s="1"/>
  <c r="C107" i="5" s="1"/>
  <c r="D107" i="5" s="1"/>
  <c r="E106" i="5"/>
  <c r="R106" i="11" s="1"/>
  <c r="E107" i="5"/>
  <c r="AI107" i="6" s="1"/>
  <c r="B108" i="5"/>
  <c r="E108" i="5"/>
  <c r="I108" i="1" s="1"/>
  <c r="B109" i="5"/>
  <c r="E109" i="5"/>
  <c r="I109" i="1" s="1"/>
  <c r="AE150" i="14"/>
  <c r="AE149" i="14"/>
  <c r="AE148" i="14"/>
  <c r="AE147" i="14"/>
  <c r="AE146" i="14"/>
  <c r="AE145" i="14"/>
  <c r="AE144" i="14"/>
  <c r="AE143" i="14"/>
  <c r="AE142" i="14"/>
  <c r="AE141" i="14"/>
  <c r="AE140" i="14"/>
  <c r="AE139" i="14"/>
  <c r="AE138" i="14"/>
  <c r="AE137" i="14"/>
  <c r="AE136" i="14"/>
  <c r="AE135" i="14"/>
  <c r="AE134" i="14"/>
  <c r="AE133" i="14"/>
  <c r="AE132" i="14"/>
  <c r="AE131" i="14"/>
  <c r="AE130" i="14"/>
  <c r="AE129" i="14"/>
  <c r="AE128" i="14"/>
  <c r="AE127" i="14"/>
  <c r="AE126" i="14"/>
  <c r="AE125" i="14"/>
  <c r="AE124" i="14"/>
  <c r="AE123" i="14"/>
  <c r="AE122" i="14"/>
  <c r="AE121" i="14"/>
  <c r="AE120" i="14"/>
  <c r="AE119" i="14"/>
  <c r="AE118" i="14"/>
  <c r="AE117" i="14"/>
  <c r="AE116" i="14"/>
  <c r="AE115" i="14"/>
  <c r="AE114" i="14"/>
  <c r="AE113" i="14"/>
  <c r="AE112" i="14"/>
  <c r="AE111" i="14"/>
  <c r="AE110" i="14"/>
  <c r="J59" i="14"/>
  <c r="B12" i="5"/>
  <c r="E12" i="5"/>
  <c r="I12" i="10" s="1"/>
  <c r="B11" i="5"/>
  <c r="E11" i="5" s="1"/>
  <c r="I11" i="1" s="1"/>
  <c r="AE9" i="14"/>
  <c r="AE5" i="14"/>
  <c r="AE3" i="14"/>
  <c r="J3" i="14"/>
  <c r="F3" i="14"/>
  <c r="B3" i="14"/>
  <c r="AE2" i="14"/>
  <c r="AE1" i="14"/>
  <c r="B1" i="14"/>
  <c r="W1" i="14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76" i="13"/>
  <c r="U10" i="13"/>
  <c r="U9" i="13"/>
  <c r="U8" i="13"/>
  <c r="U7" i="13"/>
  <c r="U6" i="13"/>
  <c r="U5" i="13"/>
  <c r="U4" i="13"/>
  <c r="U3" i="13"/>
  <c r="U1" i="13"/>
  <c r="R38" i="13"/>
  <c r="R7" i="13"/>
  <c r="R6" i="13"/>
  <c r="R5" i="13"/>
  <c r="R4" i="13"/>
  <c r="R3" i="13"/>
  <c r="O1" i="13"/>
  <c r="O36" i="13"/>
  <c r="S38" i="13"/>
  <c r="Q38" i="13"/>
  <c r="B38" i="13"/>
  <c r="E37" i="13"/>
  <c r="F37" i="13"/>
  <c r="G37" i="13"/>
  <c r="H37" i="13" s="1"/>
  <c r="I37" i="13" s="1"/>
  <c r="J37" i="13" s="1"/>
  <c r="K37" i="13" s="1"/>
  <c r="L37" i="13" s="1"/>
  <c r="M37" i="13" s="1"/>
  <c r="N37" i="13" s="1"/>
  <c r="O37" i="13" s="1"/>
  <c r="P37" i="13" s="1"/>
  <c r="Q4" i="13"/>
  <c r="Q5" i="13"/>
  <c r="Q6" i="13"/>
  <c r="Q7" i="13"/>
  <c r="Q3" i="13"/>
  <c r="E2" i="13"/>
  <c r="F2" i="13" s="1"/>
  <c r="G2" i="13" s="1"/>
  <c r="H2" i="13" s="1"/>
  <c r="I2" i="13" s="1"/>
  <c r="J2" i="13" s="1"/>
  <c r="K2" i="13" s="1"/>
  <c r="L2" i="13" s="1"/>
  <c r="M2" i="13" s="1"/>
  <c r="N2" i="13" s="1"/>
  <c r="O2" i="13" s="1"/>
  <c r="P2" i="13" s="1"/>
  <c r="S4" i="13"/>
  <c r="S5" i="13"/>
  <c r="S6" i="13"/>
  <c r="S7" i="13"/>
  <c r="B4" i="13"/>
  <c r="B5" i="13"/>
  <c r="B6" i="13"/>
  <c r="B7" i="13"/>
  <c r="B3" i="13"/>
  <c r="F18" i="11"/>
  <c r="R121" i="11"/>
  <c r="R120" i="11"/>
  <c r="R119" i="11"/>
  <c r="R118" i="11"/>
  <c r="R117" i="11"/>
  <c r="R116" i="11"/>
  <c r="R115" i="11"/>
  <c r="R114" i="11"/>
  <c r="R113" i="11"/>
  <c r="R112" i="11"/>
  <c r="R111" i="11"/>
  <c r="R110" i="11"/>
  <c r="R61" i="11"/>
  <c r="R10" i="11"/>
  <c r="R9" i="11"/>
  <c r="R8" i="11"/>
  <c r="R7" i="11"/>
  <c r="R6" i="11"/>
  <c r="R5" i="11"/>
  <c r="R4" i="11"/>
  <c r="J4" i="11"/>
  <c r="R3" i="11"/>
  <c r="R1" i="11"/>
  <c r="J1" i="11"/>
  <c r="J2" i="11"/>
  <c r="A19" i="9"/>
  <c r="G3" i="9"/>
  <c r="F3" i="9"/>
  <c r="E3" i="9"/>
  <c r="D3" i="9"/>
  <c r="C3" i="9"/>
  <c r="B3" i="9"/>
  <c r="A3" i="9"/>
  <c r="I110" i="9"/>
  <c r="I111" i="9"/>
  <c r="I112" i="9"/>
  <c r="I113" i="9"/>
  <c r="I114" i="9"/>
  <c r="I115" i="9"/>
  <c r="I116" i="9"/>
  <c r="I117" i="9"/>
  <c r="I118" i="9"/>
  <c r="I119" i="9"/>
  <c r="I120" i="9"/>
  <c r="AB110" i="8"/>
  <c r="AB111" i="8"/>
  <c r="AB112" i="8"/>
  <c r="AB113" i="8"/>
  <c r="AB114" i="8"/>
  <c r="AB115" i="8"/>
  <c r="AB116" i="8"/>
  <c r="AB117" i="8"/>
  <c r="AB118" i="8"/>
  <c r="AB119" i="8"/>
  <c r="AB120" i="8"/>
  <c r="AI6" i="6"/>
  <c r="AI7" i="6"/>
  <c r="AI8" i="6"/>
  <c r="AI9" i="6"/>
  <c r="AI10" i="6"/>
  <c r="AI55" i="6"/>
  <c r="AI110" i="6"/>
  <c r="AI111" i="6"/>
  <c r="AI112" i="6"/>
  <c r="AI113" i="6"/>
  <c r="AI114" i="6"/>
  <c r="AI115" i="6"/>
  <c r="AI116" i="6"/>
  <c r="AI117" i="6"/>
  <c r="AI118" i="6"/>
  <c r="AI119" i="6"/>
  <c r="AI120" i="6"/>
  <c r="I110" i="1"/>
  <c r="I111" i="1"/>
  <c r="I112" i="1"/>
  <c r="I113" i="1"/>
  <c r="I114" i="1"/>
  <c r="I115" i="1"/>
  <c r="I116" i="1"/>
  <c r="I117" i="1"/>
  <c r="I118" i="1"/>
  <c r="I119" i="1"/>
  <c r="I120" i="1"/>
  <c r="I83" i="3"/>
  <c r="I110" i="3"/>
  <c r="I111" i="3"/>
  <c r="I112" i="3"/>
  <c r="I113" i="3"/>
  <c r="I114" i="3"/>
  <c r="I115" i="3"/>
  <c r="I116" i="3"/>
  <c r="I117" i="3"/>
  <c r="I118" i="3"/>
  <c r="I119" i="3"/>
  <c r="I120" i="3"/>
  <c r="W110" i="4"/>
  <c r="W111" i="4"/>
  <c r="W112" i="4"/>
  <c r="W113" i="4"/>
  <c r="W114" i="4"/>
  <c r="W115" i="4"/>
  <c r="W116" i="4"/>
  <c r="W117" i="4"/>
  <c r="W118" i="4"/>
  <c r="W119" i="4"/>
  <c r="W120" i="4"/>
  <c r="B89" i="5"/>
  <c r="B56" i="5"/>
  <c r="B23" i="5"/>
  <c r="I120" i="10"/>
  <c r="I119" i="10"/>
  <c r="I118" i="10"/>
  <c r="I117" i="10"/>
  <c r="I116" i="10"/>
  <c r="I115" i="10"/>
  <c r="I114" i="10"/>
  <c r="I113" i="10"/>
  <c r="I112" i="10"/>
  <c r="I111" i="10"/>
  <c r="I110" i="10"/>
  <c r="I10" i="10"/>
  <c r="I9" i="10"/>
  <c r="I8" i="10"/>
  <c r="I7" i="10"/>
  <c r="I6" i="10"/>
  <c r="I5" i="10"/>
  <c r="I4" i="10"/>
  <c r="I3" i="10"/>
  <c r="I2" i="10"/>
  <c r="I1" i="10"/>
  <c r="I108" i="9"/>
  <c r="I75" i="9"/>
  <c r="I14" i="9"/>
  <c r="I10" i="9"/>
  <c r="I9" i="9"/>
  <c r="I8" i="9"/>
  <c r="I7" i="9"/>
  <c r="I6" i="9"/>
  <c r="I5" i="9"/>
  <c r="I4" i="9"/>
  <c r="I3" i="9"/>
  <c r="I2" i="9"/>
  <c r="I1" i="9"/>
  <c r="AB10" i="8"/>
  <c r="AB9" i="8"/>
  <c r="AB8" i="8"/>
  <c r="AB7" i="8"/>
  <c r="AB6" i="8"/>
  <c r="AB5" i="8"/>
  <c r="AB4" i="8"/>
  <c r="AB3" i="8"/>
  <c r="AB2" i="8"/>
  <c r="AB1" i="8"/>
  <c r="AI5" i="6"/>
  <c r="AI4" i="6"/>
  <c r="AI3" i="6"/>
  <c r="AI2" i="6"/>
  <c r="AI1" i="6"/>
  <c r="I14" i="1"/>
  <c r="I10" i="1"/>
  <c r="I9" i="1"/>
  <c r="I8" i="1"/>
  <c r="I7" i="1"/>
  <c r="I6" i="1"/>
  <c r="I5" i="1"/>
  <c r="I4" i="1"/>
  <c r="I3" i="1"/>
  <c r="I2" i="1"/>
  <c r="I1" i="1"/>
  <c r="I10" i="3"/>
  <c r="I9" i="3"/>
  <c r="I8" i="3"/>
  <c r="I7" i="3"/>
  <c r="I6" i="3"/>
  <c r="I5" i="3"/>
  <c r="I4" i="3"/>
  <c r="I3" i="3"/>
  <c r="I2" i="3"/>
  <c r="I1" i="3"/>
  <c r="W10" i="4"/>
  <c r="W9" i="4"/>
  <c r="W8" i="4"/>
  <c r="W7" i="4"/>
  <c r="W6" i="4"/>
  <c r="W5" i="4"/>
  <c r="W4" i="4"/>
  <c r="W3" i="4"/>
  <c r="W2" i="4"/>
  <c r="W1" i="4"/>
  <c r="W110" i="2"/>
  <c r="W111" i="2"/>
  <c r="W112" i="2"/>
  <c r="W113" i="2"/>
  <c r="W114" i="2"/>
  <c r="W115" i="2"/>
  <c r="W116" i="2"/>
  <c r="W117" i="2"/>
  <c r="W118" i="2"/>
  <c r="W119" i="2"/>
  <c r="W120" i="2"/>
  <c r="C109" i="5"/>
  <c r="C108" i="5"/>
  <c r="C106" i="5"/>
  <c r="C104" i="5"/>
  <c r="C102" i="5"/>
  <c r="C100" i="5"/>
  <c r="C96" i="5"/>
  <c r="C94" i="5"/>
  <c r="C92" i="5"/>
  <c r="C91" i="5"/>
  <c r="C90" i="5"/>
  <c r="C89" i="5"/>
  <c r="C87" i="5"/>
  <c r="C83" i="5"/>
  <c r="C81" i="5"/>
  <c r="C79" i="5"/>
  <c r="C78" i="5"/>
  <c r="C49" i="10"/>
  <c r="A1" i="10"/>
  <c r="F1" i="10"/>
  <c r="A17" i="9"/>
  <c r="F17" i="9" s="1"/>
  <c r="C33" i="9"/>
  <c r="A1" i="9"/>
  <c r="F1" i="9"/>
  <c r="R5" i="8"/>
  <c r="B17" i="8" s="1"/>
  <c r="B4" i="8"/>
  <c r="Y3" i="6"/>
  <c r="C29" i="1"/>
  <c r="C29" i="3"/>
  <c r="G36" i="2"/>
  <c r="C4" i="6"/>
  <c r="C5" i="6"/>
  <c r="D5" i="6"/>
  <c r="E5" i="6" s="1"/>
  <c r="F5" i="6" s="1"/>
  <c r="G5" i="6" s="1"/>
  <c r="H5" i="6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F1" i="1"/>
  <c r="A1" i="1"/>
  <c r="W14" i="2"/>
  <c r="W10" i="2"/>
  <c r="W9" i="2"/>
  <c r="W8" i="2"/>
  <c r="W7" i="2"/>
  <c r="W6" i="2"/>
  <c r="W5" i="2"/>
  <c r="W4" i="2"/>
  <c r="W3" i="2"/>
  <c r="W2" i="2"/>
  <c r="W1" i="2"/>
  <c r="C1" i="2"/>
  <c r="C76" i="5"/>
  <c r="C75" i="5"/>
  <c r="C73" i="5"/>
  <c r="C71" i="5"/>
  <c r="C69" i="5"/>
  <c r="C67" i="5"/>
  <c r="C63" i="5"/>
  <c r="C61" i="5"/>
  <c r="C59" i="5"/>
  <c r="C58" i="5"/>
  <c r="C57" i="5"/>
  <c r="C56" i="5"/>
  <c r="C54" i="5"/>
  <c r="C50" i="5"/>
  <c r="C48" i="5"/>
  <c r="C46" i="5"/>
  <c r="C45" i="5"/>
  <c r="C44" i="5"/>
  <c r="C43" i="5"/>
  <c r="C42" i="5"/>
  <c r="C40" i="5"/>
  <c r="C38" i="5"/>
  <c r="C36" i="5"/>
  <c r="C34" i="5"/>
  <c r="C30" i="5"/>
  <c r="C28" i="5"/>
  <c r="C26" i="5"/>
  <c r="C25" i="5"/>
  <c r="C24" i="5"/>
  <c r="C23" i="5"/>
  <c r="C21" i="5"/>
  <c r="C17" i="5"/>
  <c r="C15" i="5"/>
  <c r="C13" i="5"/>
  <c r="C12" i="5"/>
  <c r="C11" i="5"/>
  <c r="Q1" i="4"/>
  <c r="J1" i="4"/>
  <c r="A10" i="4"/>
  <c r="O3" i="4"/>
  <c r="P3" i="4" s="1"/>
  <c r="Q3" i="4"/>
  <c r="B8" i="4"/>
  <c r="H3" i="4"/>
  <c r="I3" i="4" s="1"/>
  <c r="P2" i="4"/>
  <c r="O2" i="4"/>
  <c r="H2" i="4"/>
  <c r="O1" i="4"/>
  <c r="B1" i="4"/>
  <c r="H1" i="4"/>
  <c r="I8" i="2"/>
  <c r="I1" i="2"/>
  <c r="J10" i="2"/>
  <c r="G10" i="2"/>
  <c r="Q1" i="2"/>
  <c r="O3" i="2"/>
  <c r="O1" i="2"/>
  <c r="A1" i="3"/>
  <c r="F1" i="3"/>
  <c r="A3" i="1"/>
  <c r="A3" i="3"/>
  <c r="A10" i="2"/>
  <c r="D10" i="2"/>
  <c r="I22" i="1" l="1"/>
  <c r="AB22" i="8"/>
  <c r="I22" i="9"/>
  <c r="I106" i="10"/>
  <c r="I46" i="9"/>
  <c r="AI13" i="6"/>
  <c r="R46" i="11"/>
  <c r="W22" i="2"/>
  <c r="W25" i="4"/>
  <c r="U46" i="13"/>
  <c r="W106" i="2"/>
  <c r="I106" i="9"/>
  <c r="I25" i="10"/>
  <c r="AE42" i="14"/>
  <c r="R42" i="11"/>
  <c r="I23" i="3"/>
  <c r="I109" i="3"/>
  <c r="I107" i="1"/>
  <c r="R71" i="11"/>
  <c r="W50" i="2"/>
  <c r="W22" i="4"/>
  <c r="I13" i="3"/>
  <c r="I46" i="10"/>
  <c r="I46" i="3"/>
  <c r="AI39" i="6"/>
  <c r="W80" i="4"/>
  <c r="I69" i="10"/>
  <c r="I102" i="1"/>
  <c r="I25" i="9"/>
  <c r="I89" i="9"/>
  <c r="I79" i="10"/>
  <c r="W46" i="4"/>
  <c r="I46" i="1"/>
  <c r="AI102" i="6"/>
  <c r="AB102" i="8"/>
  <c r="U22" i="13"/>
  <c r="I67" i="3"/>
  <c r="W108" i="4"/>
  <c r="I43" i="1"/>
  <c r="I41" i="10"/>
  <c r="AB75" i="8"/>
  <c r="W80" i="2"/>
  <c r="I67" i="9"/>
  <c r="I100" i="9"/>
  <c r="I100" i="10"/>
  <c r="W100" i="4"/>
  <c r="W43" i="4"/>
  <c r="I67" i="1"/>
  <c r="AI75" i="6"/>
  <c r="AB61" i="8"/>
  <c r="R83" i="11"/>
  <c r="U58" i="13"/>
  <c r="U102" i="13"/>
  <c r="W55" i="2"/>
  <c r="W79" i="2"/>
  <c r="W108" i="2"/>
  <c r="I42" i="9"/>
  <c r="I74" i="9"/>
  <c r="I23" i="10"/>
  <c r="W83" i="4"/>
  <c r="I63" i="1"/>
  <c r="AI61" i="6"/>
  <c r="AB108" i="8"/>
  <c r="R104" i="11"/>
  <c r="U70" i="13"/>
  <c r="W109" i="2"/>
  <c r="I109" i="10"/>
  <c r="I109" i="9"/>
  <c r="I24" i="3"/>
  <c r="I12" i="1"/>
  <c r="I80" i="10"/>
  <c r="I108" i="10"/>
  <c r="W102" i="4"/>
  <c r="W72" i="4"/>
  <c r="I69" i="3"/>
  <c r="I83" i="1"/>
  <c r="U106" i="13"/>
  <c r="AE106" i="14"/>
  <c r="AI106" i="6"/>
  <c r="I106" i="1"/>
  <c r="I106" i="3"/>
  <c r="AB106" i="8"/>
  <c r="W106" i="4"/>
  <c r="AE12" i="14"/>
  <c r="I12" i="9"/>
  <c r="AB12" i="8"/>
  <c r="W12" i="4"/>
  <c r="U104" i="13"/>
  <c r="AE104" i="14"/>
  <c r="AB104" i="8"/>
  <c r="W104" i="4"/>
  <c r="I104" i="10"/>
  <c r="I104" i="9"/>
  <c r="W104" i="2"/>
  <c r="W69" i="2"/>
  <c r="I12" i="3"/>
  <c r="I79" i="1"/>
  <c r="AI109" i="6"/>
  <c r="U108" i="13"/>
  <c r="AE108" i="14"/>
  <c r="R108" i="11"/>
  <c r="AI108" i="6"/>
  <c r="I108" i="3"/>
  <c r="U100" i="13"/>
  <c r="AE100" i="14"/>
  <c r="W100" i="2"/>
  <c r="R100" i="11"/>
  <c r="AI100" i="6"/>
  <c r="I100" i="1"/>
  <c r="I100" i="3"/>
  <c r="AE92" i="14"/>
  <c r="I92" i="3"/>
  <c r="I90" i="9"/>
  <c r="AB90" i="8"/>
  <c r="U83" i="13"/>
  <c r="I83" i="9"/>
  <c r="W83" i="2"/>
  <c r="I83" i="10"/>
  <c r="AE75" i="14"/>
  <c r="I75" i="3"/>
  <c r="W75" i="4"/>
  <c r="I75" i="10"/>
  <c r="R75" i="11"/>
  <c r="I75" i="1"/>
  <c r="W75" i="2"/>
  <c r="AB70" i="8"/>
  <c r="I70" i="9"/>
  <c r="U67" i="13"/>
  <c r="AB67" i="8"/>
  <c r="AI67" i="6"/>
  <c r="R67" i="11"/>
  <c r="W67" i="4"/>
  <c r="W67" i="2"/>
  <c r="AE61" i="14"/>
  <c r="W61" i="4"/>
  <c r="I61" i="10"/>
  <c r="I61" i="9"/>
  <c r="U61" i="13"/>
  <c r="I61" i="1"/>
  <c r="I61" i="3"/>
  <c r="I58" i="9"/>
  <c r="W58" i="2"/>
  <c r="I41" i="9"/>
  <c r="W41" i="2"/>
  <c r="AB14" i="8"/>
  <c r="W14" i="4"/>
  <c r="U14" i="13"/>
  <c r="I14" i="3"/>
  <c r="W12" i="2"/>
  <c r="W109" i="4"/>
  <c r="I104" i="1"/>
  <c r="AI104" i="6"/>
  <c r="AE102" i="14"/>
  <c r="R102" i="11"/>
  <c r="W102" i="2"/>
  <c r="I102" i="10"/>
  <c r="I102" i="9"/>
  <c r="AE94" i="14"/>
  <c r="AI94" i="6"/>
  <c r="W94" i="4"/>
  <c r="R89" i="11"/>
  <c r="AB89" i="8"/>
  <c r="I89" i="1"/>
  <c r="W89" i="4"/>
  <c r="I89" i="10"/>
  <c r="W89" i="2"/>
  <c r="R79" i="11"/>
  <c r="I79" i="3"/>
  <c r="W79" i="4"/>
  <c r="I79" i="9"/>
  <c r="W72" i="2"/>
  <c r="I72" i="10"/>
  <c r="AE69" i="14"/>
  <c r="U69" i="13"/>
  <c r="R69" i="11"/>
  <c r="I69" i="1"/>
  <c r="AB69" i="8"/>
  <c r="AI69" i="6"/>
  <c r="I69" i="9"/>
  <c r="R40" i="11"/>
  <c r="AB40" i="8"/>
  <c r="I56" i="10"/>
  <c r="AI50" i="6"/>
  <c r="AB46" i="8"/>
  <c r="W71" i="4"/>
  <c r="I42" i="3"/>
  <c r="I71" i="1"/>
  <c r="AI63" i="6"/>
  <c r="AB74" i="8"/>
  <c r="AB42" i="8"/>
  <c r="R63" i="11"/>
  <c r="W13" i="2"/>
  <c r="W25" i="2"/>
  <c r="W56" i="2"/>
  <c r="W63" i="2"/>
  <c r="W68" i="2"/>
  <c r="W101" i="2"/>
  <c r="W13" i="4"/>
  <c r="I25" i="3"/>
  <c r="AB13" i="8"/>
  <c r="I13" i="9"/>
  <c r="I39" i="9"/>
  <c r="I56" i="9"/>
  <c r="I63" i="9"/>
  <c r="I71" i="9"/>
  <c r="I71" i="10"/>
  <c r="W42" i="4"/>
  <c r="I71" i="3"/>
  <c r="I56" i="1"/>
  <c r="I42" i="1"/>
  <c r="AI46" i="6"/>
  <c r="AI12" i="6"/>
  <c r="AB73" i="8"/>
  <c r="R12" i="11"/>
  <c r="R48" i="11"/>
  <c r="U23" i="13"/>
  <c r="U71" i="13"/>
  <c r="W23" i="2"/>
  <c r="W42" i="2"/>
  <c r="W74" i="2"/>
  <c r="AB23" i="8"/>
  <c r="I76" i="10"/>
  <c r="W76" i="4"/>
  <c r="W63" i="4"/>
  <c r="I105" i="3"/>
  <c r="I63" i="3"/>
  <c r="AI76" i="6"/>
  <c r="W39" i="2"/>
  <c r="W46" i="2"/>
  <c r="W71" i="2"/>
  <c r="W105" i="2"/>
  <c r="I13" i="1"/>
  <c r="I73" i="9"/>
  <c r="I81" i="9"/>
  <c r="I13" i="10"/>
  <c r="I42" i="10"/>
  <c r="I63" i="10"/>
  <c r="W73" i="4"/>
  <c r="W68" i="4"/>
  <c r="W56" i="4"/>
  <c r="I56" i="3"/>
  <c r="AI103" i="6"/>
  <c r="AI56" i="6"/>
  <c r="AI42" i="6"/>
  <c r="AB76" i="8"/>
  <c r="AB56" i="8"/>
  <c r="R13" i="11"/>
  <c r="U13" i="13"/>
  <c r="U42" i="13"/>
  <c r="W40" i="2"/>
  <c r="I40" i="10"/>
  <c r="I54" i="10"/>
  <c r="W54" i="4"/>
  <c r="W40" i="4"/>
  <c r="I54" i="3"/>
  <c r="I40" i="3"/>
  <c r="I73" i="1"/>
  <c r="I54" i="1"/>
  <c r="I40" i="1"/>
  <c r="W24" i="2"/>
  <c r="W57" i="2"/>
  <c r="W81" i="2"/>
  <c r="I24" i="1"/>
  <c r="I40" i="9"/>
  <c r="I54" i="9"/>
  <c r="I68" i="10"/>
  <c r="I73" i="10"/>
  <c r="I73" i="3"/>
  <c r="I81" i="1"/>
  <c r="AI73" i="6"/>
  <c r="R24" i="11"/>
  <c r="U54" i="13"/>
  <c r="W54" i="2"/>
  <c r="W73" i="2"/>
  <c r="W24" i="4"/>
  <c r="AB24" i="8"/>
  <c r="I24" i="9"/>
  <c r="I81" i="10"/>
  <c r="W81" i="4"/>
  <c r="I81" i="3"/>
  <c r="R54" i="11"/>
  <c r="I82" i="9"/>
  <c r="AI87" i="6"/>
  <c r="AE81" i="14"/>
  <c r="R81" i="11"/>
  <c r="AE63" i="14"/>
  <c r="AB63" i="8"/>
  <c r="W107" i="2"/>
  <c r="W103" i="2"/>
  <c r="U81" i="13"/>
  <c r="AE83" i="14"/>
  <c r="AB83" i="8"/>
  <c r="AE67" i="14"/>
  <c r="AE59" i="14"/>
  <c r="R59" i="11"/>
  <c r="AB54" i="8"/>
  <c r="AI54" i="6"/>
  <c r="AE40" i="14"/>
  <c r="U40" i="13"/>
  <c r="AI40" i="6"/>
  <c r="W82" i="2"/>
  <c r="I87" i="9"/>
  <c r="I101" i="9"/>
  <c r="AI81" i="6"/>
  <c r="AB82" i="8"/>
  <c r="AE109" i="14"/>
  <c r="U109" i="13"/>
  <c r="R109" i="11"/>
  <c r="AB109" i="8"/>
  <c r="AE89" i="14"/>
  <c r="U89" i="13"/>
  <c r="AI89" i="6"/>
  <c r="AE79" i="14"/>
  <c r="U79" i="13"/>
  <c r="AI79" i="6"/>
  <c r="U73" i="13"/>
  <c r="R73" i="11"/>
  <c r="AB71" i="8"/>
  <c r="AI71" i="6"/>
  <c r="AE56" i="14"/>
  <c r="U56" i="13"/>
  <c r="W45" i="2"/>
  <c r="W90" i="2"/>
  <c r="W78" i="2"/>
  <c r="W23" i="4"/>
  <c r="I23" i="1"/>
  <c r="I11" i="9"/>
  <c r="I16" i="9"/>
  <c r="I48" i="9"/>
  <c r="I57" i="9"/>
  <c r="I94" i="9"/>
  <c r="I48" i="10"/>
  <c r="I57" i="10"/>
  <c r="I87" i="10"/>
  <c r="I96" i="10"/>
  <c r="W92" i="4"/>
  <c r="W50" i="4"/>
  <c r="I45" i="3"/>
  <c r="I96" i="1"/>
  <c r="I87" i="1"/>
  <c r="I76" i="1"/>
  <c r="I59" i="1"/>
  <c r="I50" i="1"/>
  <c r="AI92" i="6"/>
  <c r="AI48" i="6"/>
  <c r="AB96" i="8"/>
  <c r="AB43" i="8"/>
  <c r="R16" i="11"/>
  <c r="R50" i="11"/>
  <c r="R92" i="11"/>
  <c r="U48" i="13"/>
  <c r="U78" i="13"/>
  <c r="U92" i="13"/>
  <c r="W11" i="2"/>
  <c r="W16" i="2"/>
  <c r="W59" i="2"/>
  <c r="W96" i="2"/>
  <c r="W76" i="2"/>
  <c r="I11" i="3"/>
  <c r="I16" i="3"/>
  <c r="AB11" i="8"/>
  <c r="AB16" i="8"/>
  <c r="I43" i="9"/>
  <c r="I50" i="9"/>
  <c r="I76" i="9"/>
  <c r="I96" i="9"/>
  <c r="I43" i="10"/>
  <c r="I50" i="10"/>
  <c r="I59" i="10"/>
  <c r="W59" i="4"/>
  <c r="W48" i="4"/>
  <c r="I96" i="3"/>
  <c r="I87" i="3"/>
  <c r="I76" i="3"/>
  <c r="I59" i="3"/>
  <c r="I50" i="3"/>
  <c r="I43" i="3"/>
  <c r="I94" i="1"/>
  <c r="I48" i="1"/>
  <c r="AI11" i="6"/>
  <c r="AB94" i="8"/>
  <c r="AB87" i="8"/>
  <c r="AB59" i="8"/>
  <c r="AB50" i="8"/>
  <c r="R23" i="11"/>
  <c r="R43" i="11"/>
  <c r="R76" i="11"/>
  <c r="R94" i="11"/>
  <c r="U50" i="13"/>
  <c r="U59" i="13"/>
  <c r="U87" i="13"/>
  <c r="U94" i="13"/>
  <c r="W43" i="2"/>
  <c r="W48" i="2"/>
  <c r="W94" i="2"/>
  <c r="W87" i="2"/>
  <c r="W11" i="4"/>
  <c r="W16" i="4"/>
  <c r="I16" i="1"/>
  <c r="I23" i="9"/>
  <c r="I45" i="9"/>
  <c r="I59" i="9"/>
  <c r="I78" i="9"/>
  <c r="I92" i="9"/>
  <c r="I92" i="10"/>
  <c r="W96" i="4"/>
  <c r="W87" i="4"/>
  <c r="I94" i="3"/>
  <c r="I48" i="3"/>
  <c r="I92" i="1"/>
  <c r="AI96" i="6"/>
  <c r="AI43" i="6"/>
  <c r="AI23" i="6"/>
  <c r="AB92" i="8"/>
  <c r="AB48" i="8"/>
  <c r="R87" i="11"/>
  <c r="R96" i="11"/>
  <c r="U43" i="13"/>
  <c r="AE96" i="14"/>
  <c r="AE88" i="14"/>
  <c r="AI88" i="6"/>
  <c r="I88" i="1"/>
  <c r="I88" i="9"/>
  <c r="U88" i="13"/>
  <c r="AB88" i="8"/>
  <c r="I88" i="3"/>
  <c r="I88" i="10"/>
  <c r="C31" i="5"/>
  <c r="D31" i="5" s="1"/>
  <c r="E31" i="5" s="1"/>
  <c r="B32" i="5"/>
  <c r="A1" i="2"/>
  <c r="A3" i="2"/>
  <c r="B19" i="8"/>
  <c r="C17" i="8"/>
  <c r="D17" i="8" s="1"/>
  <c r="E17" i="8" s="1"/>
  <c r="F17" i="8" s="1"/>
  <c r="G17" i="8" s="1"/>
  <c r="H17" i="8" s="1"/>
  <c r="I17" i="8" s="1"/>
  <c r="C18" i="8" s="1"/>
  <c r="D18" i="8" s="1"/>
  <c r="E18" i="8" s="1"/>
  <c r="F18" i="8" s="1"/>
  <c r="G18" i="8" s="1"/>
  <c r="H18" i="8" s="1"/>
  <c r="I18" i="8" s="1"/>
  <c r="C19" i="8" s="1"/>
  <c r="D19" i="8" s="1"/>
  <c r="E19" i="8" s="1"/>
  <c r="F19" i="8" s="1"/>
  <c r="G19" i="8" s="1"/>
  <c r="H19" i="8" s="1"/>
  <c r="I19" i="8" s="1"/>
  <c r="C20" i="8" s="1"/>
  <c r="D20" i="8" s="1"/>
  <c r="E20" i="8" s="1"/>
  <c r="F20" i="8" s="1"/>
  <c r="G20" i="8" s="1"/>
  <c r="H20" i="8" s="1"/>
  <c r="I20" i="8" s="1"/>
  <c r="C21" i="8" s="1"/>
  <c r="D21" i="8" s="1"/>
  <c r="E21" i="8" s="1"/>
  <c r="F21" i="8" s="1"/>
  <c r="G21" i="8" s="1"/>
  <c r="H21" i="8" s="1"/>
  <c r="I21" i="8" s="1"/>
  <c r="C22" i="8" s="1"/>
  <c r="D22" i="8" s="1"/>
  <c r="E22" i="8" s="1"/>
  <c r="F22" i="8" s="1"/>
  <c r="G22" i="8" s="1"/>
  <c r="H22" i="8" s="1"/>
  <c r="I22" i="8" s="1"/>
  <c r="B23" i="8"/>
  <c r="AE95" i="14"/>
  <c r="R95" i="11"/>
  <c r="AB95" i="8"/>
  <c r="I95" i="10"/>
  <c r="I95" i="3"/>
  <c r="I95" i="9"/>
  <c r="U95" i="13"/>
  <c r="W95" i="4"/>
  <c r="I95" i="1"/>
  <c r="AI95" i="6"/>
  <c r="W95" i="2"/>
  <c r="AE93" i="14"/>
  <c r="U93" i="13"/>
  <c r="W93" i="4"/>
  <c r="AI93" i="6"/>
  <c r="I93" i="1"/>
  <c r="R93" i="11"/>
  <c r="AB93" i="8"/>
  <c r="I93" i="10"/>
  <c r="W93" i="2"/>
  <c r="I93" i="3"/>
  <c r="AE91" i="14"/>
  <c r="R91" i="11"/>
  <c r="AB91" i="8"/>
  <c r="I91" i="10"/>
  <c r="I91" i="3"/>
  <c r="I91" i="9"/>
  <c r="U91" i="13"/>
  <c r="W91" i="4"/>
  <c r="I91" i="1"/>
  <c r="W91" i="2"/>
  <c r="E77" i="5"/>
  <c r="C77" i="5"/>
  <c r="AE60" i="14"/>
  <c r="AI60" i="6"/>
  <c r="I60" i="1"/>
  <c r="I60" i="9"/>
  <c r="U60" i="13"/>
  <c r="AB60" i="8"/>
  <c r="I60" i="3"/>
  <c r="R60" i="11"/>
  <c r="W60" i="4"/>
  <c r="I60" i="10"/>
  <c r="AE37" i="14"/>
  <c r="U37" i="13"/>
  <c r="W37" i="4"/>
  <c r="AI37" i="6"/>
  <c r="I37" i="1"/>
  <c r="R37" i="11"/>
  <c r="AB37" i="8"/>
  <c r="I37" i="10"/>
  <c r="I37" i="9"/>
  <c r="W37" i="2"/>
  <c r="AE29" i="14"/>
  <c r="U29" i="13"/>
  <c r="AI29" i="6"/>
  <c r="I29" i="1"/>
  <c r="R29" i="11"/>
  <c r="AB29" i="8"/>
  <c r="I29" i="10"/>
  <c r="I29" i="9"/>
  <c r="W29" i="4"/>
  <c r="W29" i="2"/>
  <c r="P3" i="2"/>
  <c r="O2" i="2"/>
  <c r="R3" i="4"/>
  <c r="Q2" i="4"/>
  <c r="AE62" i="14"/>
  <c r="I62" i="3"/>
  <c r="R62" i="11"/>
  <c r="W62" i="4"/>
  <c r="I62" i="10"/>
  <c r="AI62" i="6"/>
  <c r="I62" i="1"/>
  <c r="U62" i="13"/>
  <c r="W62" i="2"/>
  <c r="AB62" i="8"/>
  <c r="AE35" i="14"/>
  <c r="R35" i="11"/>
  <c r="AB35" i="8"/>
  <c r="I35" i="10"/>
  <c r="U35" i="13"/>
  <c r="W35" i="4"/>
  <c r="AI35" i="6"/>
  <c r="I35" i="9"/>
  <c r="W35" i="2"/>
  <c r="I35" i="3"/>
  <c r="I35" i="1"/>
  <c r="AE27" i="14"/>
  <c r="R27" i="11"/>
  <c r="AB27" i="8"/>
  <c r="I27" i="10"/>
  <c r="U27" i="13"/>
  <c r="I27" i="1"/>
  <c r="I27" i="9"/>
  <c r="W27" i="4"/>
  <c r="W27" i="2"/>
  <c r="I27" i="3"/>
  <c r="AI27" i="6"/>
  <c r="J3" i="4"/>
  <c r="I2" i="4"/>
  <c r="W88" i="2"/>
  <c r="W88" i="4"/>
  <c r="R88" i="11"/>
  <c r="C64" i="5"/>
  <c r="D64" i="5" s="1"/>
  <c r="E64" i="5" s="1"/>
  <c r="B65" i="5"/>
  <c r="AE49" i="14"/>
  <c r="U49" i="13"/>
  <c r="W49" i="4"/>
  <c r="AI49" i="6"/>
  <c r="I49" i="1"/>
  <c r="R49" i="11"/>
  <c r="AB49" i="8"/>
  <c r="I49" i="9"/>
  <c r="I49" i="3"/>
  <c r="I49" i="10"/>
  <c r="W49" i="2"/>
  <c r="AE47" i="14"/>
  <c r="R47" i="11"/>
  <c r="AB47" i="8"/>
  <c r="I47" i="10"/>
  <c r="I47" i="3"/>
  <c r="I47" i="9"/>
  <c r="U47" i="13"/>
  <c r="W47" i="4"/>
  <c r="I47" i="1"/>
  <c r="W47" i="2"/>
  <c r="AI47" i="6"/>
  <c r="AI44" i="6"/>
  <c r="I44" i="1"/>
  <c r="I44" i="9"/>
  <c r="AE44" i="14"/>
  <c r="U44" i="13"/>
  <c r="AB44" i="8"/>
  <c r="I44" i="3"/>
  <c r="R44" i="11"/>
  <c r="W44" i="4"/>
  <c r="I44" i="10"/>
  <c r="C4" i="3"/>
  <c r="B7" i="3"/>
  <c r="B5" i="3"/>
  <c r="B6" i="3"/>
  <c r="B3" i="3"/>
  <c r="AE58" i="14"/>
  <c r="I58" i="3"/>
  <c r="R58" i="11"/>
  <c r="W58" i="4"/>
  <c r="I58" i="10"/>
  <c r="AI58" i="6"/>
  <c r="I58" i="1"/>
  <c r="AI24" i="6"/>
  <c r="AE24" i="14"/>
  <c r="U24" i="13"/>
  <c r="B8" i="9"/>
  <c r="A9" i="9"/>
  <c r="R7" i="8"/>
  <c r="U46" i="8" s="1"/>
  <c r="U47" i="8" s="1"/>
  <c r="AE107" i="14"/>
  <c r="R107" i="11"/>
  <c r="AB107" i="8"/>
  <c r="I107" i="10"/>
  <c r="I107" i="3"/>
  <c r="I107" i="9"/>
  <c r="U107" i="13"/>
  <c r="W107" i="4"/>
  <c r="AE105" i="14"/>
  <c r="U105" i="13"/>
  <c r="W105" i="4"/>
  <c r="AI105" i="6"/>
  <c r="I105" i="1"/>
  <c r="R105" i="11"/>
  <c r="AB105" i="8"/>
  <c r="I105" i="10"/>
  <c r="AE103" i="14"/>
  <c r="R103" i="11"/>
  <c r="AB103" i="8"/>
  <c r="I103" i="10"/>
  <c r="I103" i="3"/>
  <c r="I103" i="9"/>
  <c r="U103" i="13"/>
  <c r="W103" i="4"/>
  <c r="AE101" i="14"/>
  <c r="U101" i="13"/>
  <c r="W101" i="4"/>
  <c r="AI101" i="6"/>
  <c r="I101" i="1"/>
  <c r="R101" i="11"/>
  <c r="AB101" i="8"/>
  <c r="I101" i="10"/>
  <c r="I90" i="3"/>
  <c r="AE90" i="14"/>
  <c r="R90" i="11"/>
  <c r="W90" i="4"/>
  <c r="I90" i="10"/>
  <c r="AI90" i="6"/>
  <c r="I90" i="1"/>
  <c r="C84" i="5"/>
  <c r="D84" i="5" s="1"/>
  <c r="E84" i="5" s="1"/>
  <c r="B85" i="5"/>
  <c r="AE78" i="14"/>
  <c r="I78" i="3"/>
  <c r="R78" i="11"/>
  <c r="W78" i="4"/>
  <c r="I78" i="10"/>
  <c r="AI78" i="6"/>
  <c r="I78" i="1"/>
  <c r="AE55" i="14"/>
  <c r="R55" i="11"/>
  <c r="AB55" i="8"/>
  <c r="I55" i="10"/>
  <c r="I55" i="3"/>
  <c r="I55" i="9"/>
  <c r="U55" i="13"/>
  <c r="W55" i="4"/>
  <c r="AE45" i="14"/>
  <c r="U45" i="13"/>
  <c r="W45" i="4"/>
  <c r="AI45" i="6"/>
  <c r="I45" i="1"/>
  <c r="R45" i="11"/>
  <c r="AB45" i="8"/>
  <c r="C18" i="5"/>
  <c r="D18" i="5" s="1"/>
  <c r="E18" i="5" s="1"/>
  <c r="B19" i="5"/>
  <c r="AE14" i="14"/>
  <c r="R14" i="11"/>
  <c r="I14" i="10"/>
  <c r="AI14" i="6"/>
  <c r="R11" i="11"/>
  <c r="I11" i="10"/>
  <c r="U11" i="13"/>
  <c r="C97" i="5"/>
  <c r="D97" i="5" s="1"/>
  <c r="E97" i="5" s="1"/>
  <c r="B98" i="5"/>
  <c r="AE82" i="14"/>
  <c r="I82" i="3"/>
  <c r="R82" i="11"/>
  <c r="W82" i="4"/>
  <c r="I82" i="10"/>
  <c r="AI82" i="6"/>
  <c r="I82" i="1"/>
  <c r="AE80" i="14"/>
  <c r="AI80" i="6"/>
  <c r="I80" i="1"/>
  <c r="I80" i="9"/>
  <c r="U80" i="13"/>
  <c r="AB80" i="8"/>
  <c r="I80" i="3"/>
  <c r="AE74" i="14"/>
  <c r="I74" i="3"/>
  <c r="R74" i="11"/>
  <c r="W74" i="4"/>
  <c r="I74" i="10"/>
  <c r="AI74" i="6"/>
  <c r="I74" i="1"/>
  <c r="AE72" i="14"/>
  <c r="AI72" i="6"/>
  <c r="I72" i="1"/>
  <c r="I72" i="9"/>
  <c r="U72" i="13"/>
  <c r="AB72" i="8"/>
  <c r="I72" i="3"/>
  <c r="AE70" i="14"/>
  <c r="I70" i="3"/>
  <c r="R70" i="11"/>
  <c r="W70" i="4"/>
  <c r="I70" i="10"/>
  <c r="AI70" i="6"/>
  <c r="I70" i="1"/>
  <c r="AE68" i="14"/>
  <c r="AI68" i="6"/>
  <c r="I68" i="1"/>
  <c r="I68" i="9"/>
  <c r="U68" i="13"/>
  <c r="AB68" i="8"/>
  <c r="I68" i="3"/>
  <c r="U57" i="13"/>
  <c r="W57" i="4"/>
  <c r="AE57" i="14"/>
  <c r="AI57" i="6"/>
  <c r="I57" i="1"/>
  <c r="R57" i="11"/>
  <c r="AB57" i="8"/>
  <c r="C51" i="5"/>
  <c r="D51" i="5" s="1"/>
  <c r="E51" i="5" s="1"/>
  <c r="B52" i="5"/>
  <c r="AE41" i="14"/>
  <c r="U41" i="13"/>
  <c r="W41" i="4"/>
  <c r="AI41" i="6"/>
  <c r="I41" i="1"/>
  <c r="R41" i="11"/>
  <c r="AB41" i="8"/>
  <c r="AE39" i="14"/>
  <c r="R39" i="11"/>
  <c r="AB39" i="8"/>
  <c r="I39" i="10"/>
  <c r="I39" i="3"/>
  <c r="U39" i="13"/>
  <c r="W39" i="4"/>
  <c r="AE25" i="14"/>
  <c r="U25" i="13"/>
  <c r="AI25" i="6"/>
  <c r="I25" i="1"/>
  <c r="R25" i="11"/>
  <c r="AE22" i="14"/>
  <c r="R22" i="11"/>
  <c r="I22" i="10"/>
  <c r="AI22" i="6"/>
  <c r="AE16" i="14"/>
  <c r="AI16" i="6"/>
  <c r="U16" i="13"/>
  <c r="M11" i="2"/>
  <c r="J13" i="2"/>
  <c r="J12" i="2"/>
  <c r="E38" i="5"/>
  <c r="E36" i="5"/>
  <c r="E34" i="5"/>
  <c r="E30" i="5"/>
  <c r="E28" i="5"/>
  <c r="E26" i="5"/>
  <c r="E21" i="5"/>
  <c r="E17" i="5"/>
  <c r="E15" i="5"/>
  <c r="U12" i="13"/>
  <c r="A5" i="1"/>
  <c r="A6" i="1"/>
  <c r="B4" i="1"/>
  <c r="A7" i="1"/>
  <c r="D11" i="4"/>
  <c r="A14" i="4"/>
  <c r="A12" i="4"/>
  <c r="A6" i="3"/>
  <c r="A7" i="3"/>
  <c r="A5" i="3"/>
  <c r="K5" i="11"/>
  <c r="J6" i="11"/>
  <c r="A8" i="13"/>
  <c r="E7" i="13"/>
  <c r="D7" i="13"/>
  <c r="C7" i="13"/>
  <c r="B20" i="9"/>
  <c r="A21" i="9"/>
  <c r="C17" i="10"/>
  <c r="A4" i="10"/>
  <c r="E7" i="9"/>
  <c r="E6" i="13"/>
  <c r="A39" i="13"/>
  <c r="E38" i="13"/>
  <c r="D38" i="13"/>
  <c r="C38" i="13"/>
  <c r="N5" i="14"/>
  <c r="J9" i="14"/>
  <c r="J8" i="14"/>
  <c r="J7" i="14"/>
  <c r="F8" i="14"/>
  <c r="F7" i="14"/>
  <c r="G11" i="4" l="1"/>
  <c r="D12" i="4"/>
  <c r="D13" i="4"/>
  <c r="D14" i="4"/>
  <c r="D10" i="4"/>
  <c r="U21" i="13"/>
  <c r="AI21" i="6"/>
  <c r="R21" i="11"/>
  <c r="AB21" i="8"/>
  <c r="I21" i="1"/>
  <c r="I21" i="9"/>
  <c r="W21" i="4"/>
  <c r="W21" i="2"/>
  <c r="I21" i="10"/>
  <c r="I21" i="3"/>
  <c r="AE21" i="14"/>
  <c r="B20" i="5"/>
  <c r="C20" i="5" s="1"/>
  <c r="D20" i="5" s="1"/>
  <c r="E20" i="5" s="1"/>
  <c r="E19" i="5"/>
  <c r="C19" i="5"/>
  <c r="B86" i="5"/>
  <c r="C86" i="5" s="1"/>
  <c r="D86" i="5" s="1"/>
  <c r="E86" i="5" s="1"/>
  <c r="E85" i="5"/>
  <c r="C85" i="5"/>
  <c r="R26" i="11"/>
  <c r="I26" i="10"/>
  <c r="AI26" i="6"/>
  <c r="I26" i="1"/>
  <c r="U26" i="13"/>
  <c r="I26" i="9"/>
  <c r="W26" i="4"/>
  <c r="W26" i="2"/>
  <c r="AE26" i="14"/>
  <c r="I26" i="3"/>
  <c r="AB26" i="8"/>
  <c r="P11" i="2"/>
  <c r="M14" i="2"/>
  <c r="M13" i="2"/>
  <c r="M12" i="2"/>
  <c r="M10" i="2"/>
  <c r="R5" i="14"/>
  <c r="N9" i="14"/>
  <c r="N7" i="14"/>
  <c r="N8" i="14"/>
  <c r="N3" i="14"/>
  <c r="A40" i="13"/>
  <c r="E39" i="13"/>
  <c r="D39" i="13"/>
  <c r="C39" i="13"/>
  <c r="Q39" i="13"/>
  <c r="R39" i="13"/>
  <c r="B39" i="13"/>
  <c r="S39" i="13"/>
  <c r="C33" i="10"/>
  <c r="A20" i="10"/>
  <c r="A17" i="10"/>
  <c r="F17" i="10" s="1"/>
  <c r="L5" i="11"/>
  <c r="K6" i="11"/>
  <c r="K4" i="11"/>
  <c r="B6" i="1"/>
  <c r="B7" i="1"/>
  <c r="C4" i="1"/>
  <c r="B5" i="1"/>
  <c r="B3" i="1"/>
  <c r="R15" i="11"/>
  <c r="I15" i="10"/>
  <c r="U15" i="13"/>
  <c r="I15" i="9"/>
  <c r="W15" i="4"/>
  <c r="W15" i="2"/>
  <c r="I15" i="3"/>
  <c r="AB15" i="8"/>
  <c r="AI15" i="6"/>
  <c r="I15" i="1"/>
  <c r="AE15" i="14"/>
  <c r="AI28" i="6"/>
  <c r="I28" i="1"/>
  <c r="U28" i="13"/>
  <c r="AB28" i="8"/>
  <c r="I28" i="3"/>
  <c r="AE28" i="14"/>
  <c r="I28" i="10"/>
  <c r="I28" i="9"/>
  <c r="R28" i="11"/>
  <c r="W28" i="2"/>
  <c r="W28" i="4"/>
  <c r="R38" i="11"/>
  <c r="W38" i="4"/>
  <c r="I38" i="10"/>
  <c r="AI38" i="6"/>
  <c r="I38" i="1"/>
  <c r="U38" i="13"/>
  <c r="I38" i="9"/>
  <c r="W38" i="2"/>
  <c r="AB38" i="8"/>
  <c r="I38" i="3"/>
  <c r="AE38" i="14"/>
  <c r="AE64" i="14"/>
  <c r="AI64" i="6"/>
  <c r="I64" i="1"/>
  <c r="I64" i="9"/>
  <c r="U64" i="13"/>
  <c r="AB64" i="8"/>
  <c r="I64" i="3"/>
  <c r="W64" i="4"/>
  <c r="R64" i="11"/>
  <c r="I64" i="10"/>
  <c r="W64" i="2"/>
  <c r="S3" i="4"/>
  <c r="R2" i="4"/>
  <c r="B33" i="5"/>
  <c r="C33" i="5" s="1"/>
  <c r="D33" i="5" s="1"/>
  <c r="E33" i="5" s="1"/>
  <c r="E32" i="5"/>
  <c r="C32" i="5"/>
  <c r="C20" i="9"/>
  <c r="B21" i="9"/>
  <c r="B19" i="9"/>
  <c r="A9" i="13"/>
  <c r="C8" i="13"/>
  <c r="E8" i="13"/>
  <c r="D8" i="13"/>
  <c r="R8" i="13"/>
  <c r="S8" i="13"/>
  <c r="B8" i="13"/>
  <c r="Q8" i="13"/>
  <c r="R34" i="11"/>
  <c r="W34" i="4"/>
  <c r="I34" i="10"/>
  <c r="AI34" i="6"/>
  <c r="I34" i="1"/>
  <c r="AE34" i="14"/>
  <c r="AB34" i="8"/>
  <c r="I34" i="9"/>
  <c r="W34" i="2"/>
  <c r="U34" i="13"/>
  <c r="I34" i="3"/>
  <c r="B53" i="5"/>
  <c r="C53" i="5" s="1"/>
  <c r="D53" i="5" s="1"/>
  <c r="E53" i="5" s="1"/>
  <c r="E52" i="5"/>
  <c r="C52" i="5"/>
  <c r="AE97" i="14"/>
  <c r="U97" i="13"/>
  <c r="W97" i="4"/>
  <c r="AI97" i="6"/>
  <c r="I97" i="1"/>
  <c r="R97" i="11"/>
  <c r="AB97" i="8"/>
  <c r="I97" i="10"/>
  <c r="I97" i="3"/>
  <c r="I97" i="9"/>
  <c r="W97" i="2"/>
  <c r="C7" i="3"/>
  <c r="C5" i="3"/>
  <c r="D4" i="3"/>
  <c r="C6" i="3"/>
  <c r="C3" i="3"/>
  <c r="Q3" i="2"/>
  <c r="P2" i="2"/>
  <c r="U77" i="13"/>
  <c r="W77" i="4"/>
  <c r="AE77" i="14"/>
  <c r="AI77" i="6"/>
  <c r="I77" i="1"/>
  <c r="R77" i="11"/>
  <c r="AB77" i="8"/>
  <c r="I77" i="10"/>
  <c r="W77" i="2"/>
  <c r="I77" i="3"/>
  <c r="I77" i="9"/>
  <c r="C23" i="8"/>
  <c r="D23" i="8" s="1"/>
  <c r="E23" i="8" s="1"/>
  <c r="F23" i="8" s="1"/>
  <c r="G23" i="8" s="1"/>
  <c r="H23" i="8" s="1"/>
  <c r="I23" i="8" s="1"/>
  <c r="C24" i="8" s="1"/>
  <c r="D24" i="8" s="1"/>
  <c r="E24" i="8" s="1"/>
  <c r="F24" i="8" s="1"/>
  <c r="G24" i="8" s="1"/>
  <c r="H24" i="8" s="1"/>
  <c r="I24" i="8" s="1"/>
  <c r="C25" i="8" s="1"/>
  <c r="D25" i="8" s="1"/>
  <c r="E25" i="8" s="1"/>
  <c r="F25" i="8" s="1"/>
  <c r="G25" i="8" s="1"/>
  <c r="H25" i="8" s="1"/>
  <c r="I25" i="8" s="1"/>
  <c r="C26" i="8" s="1"/>
  <c r="D26" i="8" s="1"/>
  <c r="E26" i="8" s="1"/>
  <c r="F26" i="8" s="1"/>
  <c r="G26" i="8" s="1"/>
  <c r="H26" i="8" s="1"/>
  <c r="I26" i="8" s="1"/>
  <c r="C27" i="8" s="1"/>
  <c r="D27" i="8" s="1"/>
  <c r="E27" i="8" s="1"/>
  <c r="F27" i="8" s="1"/>
  <c r="G27" i="8" s="1"/>
  <c r="H27" i="8" s="1"/>
  <c r="I27" i="8" s="1"/>
  <c r="C28" i="8" s="1"/>
  <c r="D28" i="8" s="1"/>
  <c r="E28" i="8" s="1"/>
  <c r="F28" i="8" s="1"/>
  <c r="G28" i="8" s="1"/>
  <c r="H28" i="8" s="1"/>
  <c r="I28" i="8" s="1"/>
  <c r="B25" i="8"/>
  <c r="B29" i="8"/>
  <c r="A5" i="10"/>
  <c r="B4" i="10"/>
  <c r="A3" i="10"/>
  <c r="AI36" i="6"/>
  <c r="I36" i="1"/>
  <c r="U36" i="13"/>
  <c r="AB36" i="8"/>
  <c r="AE36" i="14"/>
  <c r="I36" i="3"/>
  <c r="R36" i="11"/>
  <c r="W36" i="4"/>
  <c r="I36" i="10"/>
  <c r="I36" i="9"/>
  <c r="W36" i="2"/>
  <c r="AE51" i="14"/>
  <c r="R51" i="11"/>
  <c r="AB51" i="8"/>
  <c r="I51" i="10"/>
  <c r="I51" i="3"/>
  <c r="I51" i="9"/>
  <c r="U51" i="13"/>
  <c r="W51" i="4"/>
  <c r="W51" i="2"/>
  <c r="AI51" i="6"/>
  <c r="I51" i="1"/>
  <c r="AE18" i="14"/>
  <c r="R18" i="11"/>
  <c r="I18" i="10"/>
  <c r="AI18" i="6"/>
  <c r="I18" i="1"/>
  <c r="I18" i="9"/>
  <c r="W18" i="4"/>
  <c r="W18" i="2"/>
  <c r="I18" i="3"/>
  <c r="AB18" i="8"/>
  <c r="U18" i="13"/>
  <c r="AE84" i="14"/>
  <c r="AI84" i="6"/>
  <c r="I84" i="1"/>
  <c r="I84" i="9"/>
  <c r="U84" i="13"/>
  <c r="AB84" i="8"/>
  <c r="I84" i="3"/>
  <c r="R84" i="11"/>
  <c r="W84" i="4"/>
  <c r="I84" i="10"/>
  <c r="W84" i="2"/>
  <c r="C8" i="9"/>
  <c r="B9" i="9"/>
  <c r="B66" i="5"/>
  <c r="C66" i="5" s="1"/>
  <c r="D66" i="5" s="1"/>
  <c r="E66" i="5" s="1"/>
  <c r="E65" i="5"/>
  <c r="C65" i="5"/>
  <c r="U17" i="13"/>
  <c r="AI17" i="6"/>
  <c r="R17" i="11"/>
  <c r="AB17" i="8"/>
  <c r="I17" i="10"/>
  <c r="I17" i="1"/>
  <c r="AE17" i="14"/>
  <c r="I17" i="9"/>
  <c r="W17" i="4"/>
  <c r="W17" i="2"/>
  <c r="I17" i="3"/>
  <c r="R30" i="11"/>
  <c r="I30" i="10"/>
  <c r="AI30" i="6"/>
  <c r="I30" i="1"/>
  <c r="AE30" i="14"/>
  <c r="AB30" i="8"/>
  <c r="I30" i="9"/>
  <c r="W30" i="4"/>
  <c r="W30" i="2"/>
  <c r="I30" i="3"/>
  <c r="U30" i="13"/>
  <c r="B99" i="5"/>
  <c r="C99" i="5" s="1"/>
  <c r="D99" i="5" s="1"/>
  <c r="E99" i="5" s="1"/>
  <c r="E98" i="5"/>
  <c r="C98" i="5"/>
  <c r="J2" i="4"/>
  <c r="K3" i="4"/>
  <c r="B3" i="2"/>
  <c r="A2" i="2"/>
  <c r="AE31" i="14"/>
  <c r="R31" i="11"/>
  <c r="AB31" i="8"/>
  <c r="I31" i="10"/>
  <c r="U31" i="13"/>
  <c r="I31" i="9"/>
  <c r="W31" i="4"/>
  <c r="W31" i="2"/>
  <c r="I31" i="1"/>
  <c r="I31" i="3"/>
  <c r="AI31" i="6"/>
  <c r="I98" i="3" l="1"/>
  <c r="R98" i="11"/>
  <c r="W98" i="4"/>
  <c r="I98" i="10"/>
  <c r="AI98" i="6"/>
  <c r="I98" i="1"/>
  <c r="AE98" i="14"/>
  <c r="AB98" i="8"/>
  <c r="W98" i="2"/>
  <c r="U98" i="13"/>
  <c r="I98" i="9"/>
  <c r="C21" i="9"/>
  <c r="D20" i="9"/>
  <c r="C19" i="9"/>
  <c r="C40" i="13"/>
  <c r="A41" i="13"/>
  <c r="E40" i="13"/>
  <c r="D40" i="13"/>
  <c r="R40" i="13"/>
  <c r="S40" i="13"/>
  <c r="Q40" i="13"/>
  <c r="B40" i="13"/>
  <c r="L3" i="4"/>
  <c r="K2" i="4"/>
  <c r="L6" i="11"/>
  <c r="M5" i="11"/>
  <c r="L4" i="11"/>
  <c r="R7" i="14"/>
  <c r="R9" i="14"/>
  <c r="R8" i="14"/>
  <c r="R3" i="14"/>
  <c r="V5" i="14"/>
  <c r="AE66" i="14"/>
  <c r="I66" i="3"/>
  <c r="R66" i="11"/>
  <c r="W66" i="4"/>
  <c r="I66" i="10"/>
  <c r="AI66" i="6"/>
  <c r="I66" i="1"/>
  <c r="AB66" i="8"/>
  <c r="I66" i="9"/>
  <c r="W66" i="2"/>
  <c r="U66" i="13"/>
  <c r="C4" i="10"/>
  <c r="B5" i="10"/>
  <c r="B3" i="10"/>
  <c r="D6" i="3"/>
  <c r="E4" i="3"/>
  <c r="D5" i="3"/>
  <c r="D7" i="3"/>
  <c r="D3" i="3"/>
  <c r="AE53" i="14"/>
  <c r="U53" i="13"/>
  <c r="W53" i="4"/>
  <c r="AI53" i="6"/>
  <c r="I53" i="1"/>
  <c r="R53" i="11"/>
  <c r="AB53" i="8"/>
  <c r="I53" i="10"/>
  <c r="I53" i="9"/>
  <c r="W53" i="2"/>
  <c r="I53" i="3"/>
  <c r="AI32" i="6"/>
  <c r="I32" i="1"/>
  <c r="U32" i="13"/>
  <c r="AB32" i="8"/>
  <c r="W32" i="4"/>
  <c r="I32" i="3"/>
  <c r="I32" i="10"/>
  <c r="AE32" i="14"/>
  <c r="R32" i="11"/>
  <c r="W32" i="2"/>
  <c r="I32" i="9"/>
  <c r="S11" i="2"/>
  <c r="P14" i="2"/>
  <c r="P13" i="2"/>
  <c r="P12" i="2"/>
  <c r="P10" i="2"/>
  <c r="R19" i="11"/>
  <c r="I19" i="10"/>
  <c r="U19" i="13"/>
  <c r="AE19" i="14"/>
  <c r="AI19" i="6"/>
  <c r="I19" i="9"/>
  <c r="W19" i="4"/>
  <c r="W19" i="2"/>
  <c r="I19" i="3"/>
  <c r="AB19" i="8"/>
  <c r="I19" i="1"/>
  <c r="B2" i="2"/>
  <c r="C3" i="2"/>
  <c r="D8" i="9"/>
  <c r="C9" i="9"/>
  <c r="J8" i="8"/>
  <c r="B31" i="8"/>
  <c r="C29" i="8"/>
  <c r="D29" i="8" s="1"/>
  <c r="E29" i="8" s="1"/>
  <c r="F29" i="8" s="1"/>
  <c r="G29" i="8" s="1"/>
  <c r="H29" i="8" s="1"/>
  <c r="I29" i="8" s="1"/>
  <c r="C30" i="8" s="1"/>
  <c r="D30" i="8" s="1"/>
  <c r="E30" i="8" s="1"/>
  <c r="F30" i="8" s="1"/>
  <c r="G30" i="8" s="1"/>
  <c r="H30" i="8" s="1"/>
  <c r="I30" i="8" s="1"/>
  <c r="C31" i="8" s="1"/>
  <c r="D31" i="8" s="1"/>
  <c r="E31" i="8" s="1"/>
  <c r="F31" i="8" s="1"/>
  <c r="G31" i="8" s="1"/>
  <c r="H31" i="8" s="1"/>
  <c r="I31" i="8" s="1"/>
  <c r="C32" i="8" s="1"/>
  <c r="D32" i="8" s="1"/>
  <c r="E32" i="8" s="1"/>
  <c r="F32" i="8" s="1"/>
  <c r="G32" i="8" s="1"/>
  <c r="H32" i="8" s="1"/>
  <c r="I32" i="8" s="1"/>
  <c r="C33" i="8" s="1"/>
  <c r="D33" i="8" s="1"/>
  <c r="E33" i="8" s="1"/>
  <c r="F33" i="8" s="1"/>
  <c r="G33" i="8" s="1"/>
  <c r="H33" i="8" s="1"/>
  <c r="I33" i="8" s="1"/>
  <c r="C34" i="8" s="1"/>
  <c r="D34" i="8" s="1"/>
  <c r="E34" i="8" s="1"/>
  <c r="F34" i="8" s="1"/>
  <c r="G34" i="8" s="1"/>
  <c r="H34" i="8" s="1"/>
  <c r="I34" i="8" s="1"/>
  <c r="D4" i="1"/>
  <c r="C7" i="1"/>
  <c r="C5" i="1"/>
  <c r="C6" i="1"/>
  <c r="C3" i="1"/>
  <c r="A36" i="10"/>
  <c r="A33" i="10"/>
  <c r="F33" i="10" s="1"/>
  <c r="AE86" i="14"/>
  <c r="I86" i="3"/>
  <c r="R86" i="11"/>
  <c r="W86" i="4"/>
  <c r="I86" i="10"/>
  <c r="AI86" i="6"/>
  <c r="I86" i="1"/>
  <c r="I86" i="9"/>
  <c r="U86" i="13"/>
  <c r="W86" i="2"/>
  <c r="AB86" i="8"/>
  <c r="AE99" i="14"/>
  <c r="R99" i="11"/>
  <c r="AB99" i="8"/>
  <c r="I99" i="10"/>
  <c r="I99" i="3"/>
  <c r="I99" i="9"/>
  <c r="U99" i="13"/>
  <c r="W99" i="4"/>
  <c r="AI99" i="6"/>
  <c r="I99" i="1"/>
  <c r="W99" i="2"/>
  <c r="U65" i="13"/>
  <c r="W65" i="4"/>
  <c r="AI65" i="6"/>
  <c r="I65" i="1"/>
  <c r="R65" i="11"/>
  <c r="AB65" i="8"/>
  <c r="I65" i="10"/>
  <c r="I65" i="9"/>
  <c r="I65" i="3"/>
  <c r="W65" i="2"/>
  <c r="AE65" i="14"/>
  <c r="AI52" i="6"/>
  <c r="I52" i="1"/>
  <c r="I52" i="9"/>
  <c r="U52" i="13"/>
  <c r="AB52" i="8"/>
  <c r="I52" i="3"/>
  <c r="AE52" i="14"/>
  <c r="R52" i="11"/>
  <c r="W52" i="4"/>
  <c r="W52" i="2"/>
  <c r="I52" i="10"/>
  <c r="A10" i="13"/>
  <c r="E9" i="13"/>
  <c r="D9" i="13"/>
  <c r="C9" i="13"/>
  <c r="Q9" i="13"/>
  <c r="S9" i="13"/>
  <c r="B9" i="13"/>
  <c r="R9" i="13"/>
  <c r="S2" i="4"/>
  <c r="T3" i="4"/>
  <c r="R3" i="2"/>
  <c r="Q2" i="2"/>
  <c r="AE33" i="14"/>
  <c r="U33" i="13"/>
  <c r="W33" i="4"/>
  <c r="AI33" i="6"/>
  <c r="I33" i="1"/>
  <c r="R33" i="11"/>
  <c r="AB33" i="8"/>
  <c r="I33" i="10"/>
  <c r="I33" i="9"/>
  <c r="W33" i="2"/>
  <c r="I33" i="3"/>
  <c r="A21" i="10"/>
  <c r="B20" i="10"/>
  <c r="A19" i="10"/>
  <c r="U85" i="13"/>
  <c r="W85" i="4"/>
  <c r="AI85" i="6"/>
  <c r="I85" i="1"/>
  <c r="R85" i="11"/>
  <c r="AB85" i="8"/>
  <c r="I85" i="10"/>
  <c r="W85" i="2"/>
  <c r="AE85" i="14"/>
  <c r="I85" i="3"/>
  <c r="I85" i="9"/>
  <c r="AE20" i="14"/>
  <c r="AI20" i="6"/>
  <c r="U20" i="13"/>
  <c r="I20" i="10"/>
  <c r="I20" i="3"/>
  <c r="AB20" i="8"/>
  <c r="R20" i="11"/>
  <c r="I20" i="1"/>
  <c r="I20" i="9"/>
  <c r="W20" i="4"/>
  <c r="W20" i="2"/>
  <c r="G12" i="4"/>
  <c r="G13" i="4"/>
  <c r="J11" i="4"/>
  <c r="G14" i="4"/>
  <c r="G10" i="4"/>
  <c r="C20" i="10" l="1"/>
  <c r="B21" i="10"/>
  <c r="B19" i="10"/>
  <c r="E8" i="9"/>
  <c r="D9" i="9"/>
  <c r="E6" i="3"/>
  <c r="E5" i="3"/>
  <c r="F4" i="3"/>
  <c r="E7" i="3"/>
  <c r="E3" i="3"/>
  <c r="V8" i="14"/>
  <c r="V7" i="14"/>
  <c r="Z5" i="14"/>
  <c r="V9" i="14"/>
  <c r="V3" i="14"/>
  <c r="D41" i="13"/>
  <c r="C41" i="13"/>
  <c r="A42" i="13"/>
  <c r="E41" i="13"/>
  <c r="S41" i="13"/>
  <c r="Q41" i="13"/>
  <c r="R41" i="13"/>
  <c r="B41" i="13"/>
  <c r="D3" i="2"/>
  <c r="C2" i="2"/>
  <c r="M3" i="4"/>
  <c r="L2" i="4"/>
  <c r="J13" i="4"/>
  <c r="J14" i="4"/>
  <c r="M11" i="4"/>
  <c r="J12" i="4"/>
  <c r="J10" i="4"/>
  <c r="R2" i="2"/>
  <c r="S3" i="2"/>
  <c r="A37" i="10"/>
  <c r="B36" i="10"/>
  <c r="A35" i="10"/>
  <c r="K8" i="8"/>
  <c r="L8" i="8" s="1"/>
  <c r="M8" i="8" s="1"/>
  <c r="N8" i="8" s="1"/>
  <c r="O8" i="8" s="1"/>
  <c r="P8" i="8" s="1"/>
  <c r="Q8" i="8" s="1"/>
  <c r="K9" i="8" s="1"/>
  <c r="L9" i="8" s="1"/>
  <c r="M9" i="8" s="1"/>
  <c r="N9" i="8" s="1"/>
  <c r="O9" i="8" s="1"/>
  <c r="P9" i="8" s="1"/>
  <c r="Q9" i="8" s="1"/>
  <c r="K10" i="8" s="1"/>
  <c r="L10" i="8" s="1"/>
  <c r="M10" i="8" s="1"/>
  <c r="N10" i="8" s="1"/>
  <c r="O10" i="8" s="1"/>
  <c r="P10" i="8" s="1"/>
  <c r="Q10" i="8" s="1"/>
  <c r="K11" i="8" s="1"/>
  <c r="L11" i="8" s="1"/>
  <c r="M11" i="8" s="1"/>
  <c r="N11" i="8" s="1"/>
  <c r="O11" i="8" s="1"/>
  <c r="P11" i="8" s="1"/>
  <c r="Q11" i="8" s="1"/>
  <c r="K12" i="8" s="1"/>
  <c r="L12" i="8" s="1"/>
  <c r="M12" i="8" s="1"/>
  <c r="N12" i="8" s="1"/>
  <c r="O12" i="8" s="1"/>
  <c r="P12" i="8" s="1"/>
  <c r="Q12" i="8" s="1"/>
  <c r="K13" i="8" s="1"/>
  <c r="L13" i="8" s="1"/>
  <c r="M13" i="8" s="1"/>
  <c r="N13" i="8" s="1"/>
  <c r="O13" i="8" s="1"/>
  <c r="P13" i="8" s="1"/>
  <c r="Q13" i="8" s="1"/>
  <c r="J10" i="8"/>
  <c r="J14" i="8"/>
  <c r="A15" i="2"/>
  <c r="S12" i="2"/>
  <c r="S14" i="2"/>
  <c r="S13" i="2"/>
  <c r="S10" i="2"/>
  <c r="M6" i="11"/>
  <c r="M4" i="11"/>
  <c r="N5" i="11"/>
  <c r="A11" i="13"/>
  <c r="E10" i="13"/>
  <c r="C10" i="13"/>
  <c r="D10" i="13"/>
  <c r="Q10" i="13"/>
  <c r="R10" i="13"/>
  <c r="S10" i="13"/>
  <c r="B10" i="13"/>
  <c r="D4" i="10"/>
  <c r="C5" i="10"/>
  <c r="C3" i="10"/>
  <c r="T2" i="4"/>
  <c r="U3" i="4"/>
  <c r="E4" i="1"/>
  <c r="D5" i="1"/>
  <c r="D6" i="1"/>
  <c r="D7" i="1"/>
  <c r="D3" i="1"/>
  <c r="E20" i="9"/>
  <c r="D21" i="9"/>
  <c r="D19" i="9"/>
  <c r="O5" i="11" l="1"/>
  <c r="N6" i="11"/>
  <c r="N4" i="11"/>
  <c r="J20" i="8"/>
  <c r="K14" i="8"/>
  <c r="L14" i="8" s="1"/>
  <c r="M14" i="8" s="1"/>
  <c r="N14" i="8" s="1"/>
  <c r="O14" i="8" s="1"/>
  <c r="P14" i="8" s="1"/>
  <c r="Q14" i="8" s="1"/>
  <c r="K15" i="8" s="1"/>
  <c r="L15" i="8" s="1"/>
  <c r="M15" i="8" s="1"/>
  <c r="N15" i="8" s="1"/>
  <c r="O15" i="8" s="1"/>
  <c r="P15" i="8" s="1"/>
  <c r="Q15" i="8" s="1"/>
  <c r="K16" i="8" s="1"/>
  <c r="L16" i="8" s="1"/>
  <c r="M16" i="8" s="1"/>
  <c r="N16" i="8" s="1"/>
  <c r="O16" i="8" s="1"/>
  <c r="P16" i="8" s="1"/>
  <c r="Q16" i="8" s="1"/>
  <c r="K17" i="8" s="1"/>
  <c r="L17" i="8" s="1"/>
  <c r="M17" i="8" s="1"/>
  <c r="N17" i="8" s="1"/>
  <c r="O17" i="8" s="1"/>
  <c r="P17" i="8" s="1"/>
  <c r="Q17" i="8" s="1"/>
  <c r="K18" i="8" s="1"/>
  <c r="L18" i="8" s="1"/>
  <c r="M18" i="8" s="1"/>
  <c r="N18" i="8" s="1"/>
  <c r="O18" i="8" s="1"/>
  <c r="P18" i="8" s="1"/>
  <c r="Q18" i="8" s="1"/>
  <c r="K19" i="8" s="1"/>
  <c r="L19" i="8" s="1"/>
  <c r="M19" i="8" s="1"/>
  <c r="N19" i="8" s="1"/>
  <c r="O19" i="8" s="1"/>
  <c r="P19" i="8" s="1"/>
  <c r="Q19" i="8" s="1"/>
  <c r="J16" i="8"/>
  <c r="C36" i="10"/>
  <c r="B37" i="10"/>
  <c r="B35" i="10"/>
  <c r="E3" i="2"/>
  <c r="D2" i="2"/>
  <c r="G4" i="3"/>
  <c r="F6" i="3"/>
  <c r="F7" i="3"/>
  <c r="F5" i="3"/>
  <c r="F3" i="3"/>
  <c r="F8" i="9"/>
  <c r="E9" i="9"/>
  <c r="F20" i="9"/>
  <c r="E21" i="9"/>
  <c r="E19" i="9"/>
  <c r="E5" i="1"/>
  <c r="E6" i="1"/>
  <c r="F4" i="1"/>
  <c r="E7" i="1"/>
  <c r="E3" i="1"/>
  <c r="T3" i="2"/>
  <c r="S2" i="2"/>
  <c r="P11" i="4"/>
  <c r="M14" i="4"/>
  <c r="M12" i="4"/>
  <c r="M10" i="4"/>
  <c r="M13" i="4"/>
  <c r="N3" i="4"/>
  <c r="M2" i="4"/>
  <c r="A43" i="13"/>
  <c r="E42" i="13"/>
  <c r="D42" i="13"/>
  <c r="C42" i="13"/>
  <c r="B42" i="13"/>
  <c r="R42" i="13"/>
  <c r="S42" i="13"/>
  <c r="Q42" i="13"/>
  <c r="O4" i="4"/>
  <c r="P4" i="4" s="1"/>
  <c r="Q4" i="4" s="1"/>
  <c r="R4" i="4" s="1"/>
  <c r="S4" i="4" s="1"/>
  <c r="T4" i="4" s="1"/>
  <c r="U4" i="4" s="1"/>
  <c r="O5" i="4" s="1"/>
  <c r="P5" i="4" s="1"/>
  <c r="Q5" i="4" s="1"/>
  <c r="R5" i="4" s="1"/>
  <c r="S5" i="4" s="1"/>
  <c r="T5" i="4" s="1"/>
  <c r="U5" i="4" s="1"/>
  <c r="O6" i="4" s="1"/>
  <c r="P6" i="4" s="1"/>
  <c r="Q6" i="4" s="1"/>
  <c r="R6" i="4" s="1"/>
  <c r="S6" i="4" s="1"/>
  <c r="T6" i="4" s="1"/>
  <c r="U6" i="4" s="1"/>
  <c r="O7" i="4" s="1"/>
  <c r="P7" i="4" s="1"/>
  <c r="Q7" i="4" s="1"/>
  <c r="R7" i="4" s="1"/>
  <c r="S7" i="4" s="1"/>
  <c r="T7" i="4" s="1"/>
  <c r="U7" i="4" s="1"/>
  <c r="O8" i="4" s="1"/>
  <c r="P8" i="4" s="1"/>
  <c r="Q8" i="4" s="1"/>
  <c r="R8" i="4" s="1"/>
  <c r="S8" i="4" s="1"/>
  <c r="T8" i="4" s="1"/>
  <c r="U8" i="4" s="1"/>
  <c r="U2" i="4"/>
  <c r="E4" i="10"/>
  <c r="D3" i="10"/>
  <c r="D5" i="10"/>
  <c r="A12" i="13"/>
  <c r="E11" i="13"/>
  <c r="D11" i="13"/>
  <c r="C11" i="13"/>
  <c r="R11" i="13"/>
  <c r="Q11" i="13"/>
  <c r="B11" i="13"/>
  <c r="S11" i="13"/>
  <c r="D15" i="2"/>
  <c r="A16" i="2"/>
  <c r="A17" i="2"/>
  <c r="A18" i="2"/>
  <c r="B14" i="14"/>
  <c r="Z9" i="14"/>
  <c r="Z8" i="14"/>
  <c r="Z7" i="14"/>
  <c r="Z3" i="14"/>
  <c r="D20" i="10"/>
  <c r="C21" i="10"/>
  <c r="C19" i="10"/>
  <c r="A44" i="13" l="1"/>
  <c r="E43" i="13"/>
  <c r="D43" i="13"/>
  <c r="C43" i="13"/>
  <c r="Q43" i="13"/>
  <c r="R43" i="13"/>
  <c r="B43" i="13"/>
  <c r="S43" i="13"/>
  <c r="A8" i="3"/>
  <c r="G7" i="3"/>
  <c r="G5" i="3"/>
  <c r="G6" i="3"/>
  <c r="G3" i="3"/>
  <c r="K20" i="8"/>
  <c r="L20" i="8" s="1"/>
  <c r="M20" i="8" s="1"/>
  <c r="N20" i="8" s="1"/>
  <c r="O20" i="8" s="1"/>
  <c r="P20" i="8" s="1"/>
  <c r="Q20" i="8" s="1"/>
  <c r="K21" i="8" s="1"/>
  <c r="L21" i="8" s="1"/>
  <c r="M21" i="8" s="1"/>
  <c r="N21" i="8" s="1"/>
  <c r="O21" i="8" s="1"/>
  <c r="P21" i="8" s="1"/>
  <c r="Q21" i="8" s="1"/>
  <c r="K22" i="8" s="1"/>
  <c r="L22" i="8" s="1"/>
  <c r="M22" i="8" s="1"/>
  <c r="N22" i="8" s="1"/>
  <c r="O22" i="8" s="1"/>
  <c r="P22" i="8" s="1"/>
  <c r="Q22" i="8" s="1"/>
  <c r="K23" i="8" s="1"/>
  <c r="L23" i="8" s="1"/>
  <c r="M23" i="8" s="1"/>
  <c r="N23" i="8" s="1"/>
  <c r="O23" i="8" s="1"/>
  <c r="P23" i="8" s="1"/>
  <c r="Q23" i="8" s="1"/>
  <c r="K24" i="8" s="1"/>
  <c r="L24" i="8" s="1"/>
  <c r="M24" i="8" s="1"/>
  <c r="N24" i="8" s="1"/>
  <c r="O24" i="8" s="1"/>
  <c r="P24" i="8" s="1"/>
  <c r="Q24" i="8" s="1"/>
  <c r="K25" i="8" s="1"/>
  <c r="L25" i="8" s="1"/>
  <c r="M25" i="8" s="1"/>
  <c r="N25" i="8" s="1"/>
  <c r="O25" i="8" s="1"/>
  <c r="P25" i="8" s="1"/>
  <c r="Q25" i="8" s="1"/>
  <c r="J22" i="8"/>
  <c r="J26" i="8"/>
  <c r="G20" i="9"/>
  <c r="F21" i="9"/>
  <c r="F19" i="9"/>
  <c r="D36" i="10"/>
  <c r="C37" i="10"/>
  <c r="C35" i="10"/>
  <c r="E20" i="10"/>
  <c r="D21" i="10"/>
  <c r="D19" i="10"/>
  <c r="F6" i="1"/>
  <c r="F7" i="1"/>
  <c r="F5" i="1"/>
  <c r="G4" i="1"/>
  <c r="F3" i="1"/>
  <c r="U3" i="2"/>
  <c r="T2" i="2"/>
  <c r="E5" i="10"/>
  <c r="F4" i="10"/>
  <c r="E3" i="10"/>
  <c r="N2" i="4"/>
  <c r="H4" i="4"/>
  <c r="I4" i="4" s="1"/>
  <c r="J4" i="4" s="1"/>
  <c r="K4" i="4" s="1"/>
  <c r="L4" i="4" s="1"/>
  <c r="M4" i="4" s="1"/>
  <c r="N4" i="4" s="1"/>
  <c r="H5" i="4" s="1"/>
  <c r="I5" i="4" s="1"/>
  <c r="J5" i="4" s="1"/>
  <c r="K5" i="4" s="1"/>
  <c r="L5" i="4" s="1"/>
  <c r="M5" i="4" s="1"/>
  <c r="N5" i="4" s="1"/>
  <c r="H6" i="4" s="1"/>
  <c r="I6" i="4" s="1"/>
  <c r="J6" i="4" s="1"/>
  <c r="K6" i="4" s="1"/>
  <c r="L6" i="4" s="1"/>
  <c r="M6" i="4" s="1"/>
  <c r="N6" i="4" s="1"/>
  <c r="H7" i="4" s="1"/>
  <c r="I7" i="4" s="1"/>
  <c r="J7" i="4" s="1"/>
  <c r="K7" i="4" s="1"/>
  <c r="L7" i="4" s="1"/>
  <c r="M7" i="4" s="1"/>
  <c r="N7" i="4" s="1"/>
  <c r="H8" i="4" s="1"/>
  <c r="I8" i="4" s="1"/>
  <c r="J8" i="4" s="1"/>
  <c r="K8" i="4" s="1"/>
  <c r="L8" i="4" s="1"/>
  <c r="M8" i="4" s="1"/>
  <c r="N8" i="4" s="1"/>
  <c r="F3" i="2"/>
  <c r="E2" i="2"/>
  <c r="B17" i="14"/>
  <c r="F14" i="14"/>
  <c r="B18" i="14"/>
  <c r="B16" i="14"/>
  <c r="G15" i="2"/>
  <c r="D16" i="2"/>
  <c r="D17" i="2"/>
  <c r="D18" i="2"/>
  <c r="A13" i="13"/>
  <c r="C12" i="13"/>
  <c r="E12" i="13"/>
  <c r="D12" i="13"/>
  <c r="R12" i="13"/>
  <c r="S12" i="13"/>
  <c r="B12" i="13"/>
  <c r="Q12" i="13"/>
  <c r="S11" i="4"/>
  <c r="P12" i="4"/>
  <c r="P13" i="4"/>
  <c r="P14" i="4"/>
  <c r="P10" i="4"/>
  <c r="G8" i="9"/>
  <c r="F9" i="9"/>
  <c r="P5" i="11"/>
  <c r="O6" i="11"/>
  <c r="O4" i="11"/>
  <c r="S12" i="4" l="1"/>
  <c r="S13" i="4"/>
  <c r="A15" i="4"/>
  <c r="S14" i="4"/>
  <c r="S10" i="4"/>
  <c r="J15" i="2"/>
  <c r="G17" i="2"/>
  <c r="G18" i="2"/>
  <c r="G16" i="2"/>
  <c r="E13" i="13"/>
  <c r="D13" i="13"/>
  <c r="C13" i="13"/>
  <c r="A14" i="13"/>
  <c r="Q13" i="13"/>
  <c r="S13" i="13"/>
  <c r="B13" i="13"/>
  <c r="R13" i="13"/>
  <c r="D37" i="10"/>
  <c r="E36" i="10"/>
  <c r="D35" i="10"/>
  <c r="J32" i="8"/>
  <c r="K26" i="8"/>
  <c r="L26" i="8" s="1"/>
  <c r="M26" i="8" s="1"/>
  <c r="N26" i="8" s="1"/>
  <c r="O26" i="8" s="1"/>
  <c r="P26" i="8" s="1"/>
  <c r="Q26" i="8" s="1"/>
  <c r="K27" i="8" s="1"/>
  <c r="L27" i="8" s="1"/>
  <c r="M27" i="8" s="1"/>
  <c r="N27" i="8" s="1"/>
  <c r="O27" i="8" s="1"/>
  <c r="P27" i="8" s="1"/>
  <c r="Q27" i="8" s="1"/>
  <c r="K28" i="8" s="1"/>
  <c r="L28" i="8" s="1"/>
  <c r="M28" i="8" s="1"/>
  <c r="N28" i="8" s="1"/>
  <c r="O28" i="8" s="1"/>
  <c r="P28" i="8" s="1"/>
  <c r="Q28" i="8" s="1"/>
  <c r="K29" i="8" s="1"/>
  <c r="L29" i="8" s="1"/>
  <c r="M29" i="8" s="1"/>
  <c r="N29" i="8" s="1"/>
  <c r="O29" i="8" s="1"/>
  <c r="P29" i="8" s="1"/>
  <c r="Q29" i="8" s="1"/>
  <c r="K30" i="8" s="1"/>
  <c r="L30" i="8" s="1"/>
  <c r="M30" i="8" s="1"/>
  <c r="N30" i="8" s="1"/>
  <c r="O30" i="8" s="1"/>
  <c r="P30" i="8" s="1"/>
  <c r="Q30" i="8" s="1"/>
  <c r="K31" i="8" s="1"/>
  <c r="L31" i="8" s="1"/>
  <c r="M31" i="8" s="1"/>
  <c r="N31" i="8" s="1"/>
  <c r="O31" i="8" s="1"/>
  <c r="P31" i="8" s="1"/>
  <c r="Q31" i="8" s="1"/>
  <c r="J28" i="8"/>
  <c r="P6" i="11"/>
  <c r="J7" i="11"/>
  <c r="P4" i="11"/>
  <c r="U2" i="2"/>
  <c r="O4" i="2"/>
  <c r="P4" i="2" s="1"/>
  <c r="Q4" i="2" s="1"/>
  <c r="R4" i="2" s="1"/>
  <c r="S4" i="2" s="1"/>
  <c r="T4" i="2" s="1"/>
  <c r="U4" i="2" s="1"/>
  <c r="O5" i="2" s="1"/>
  <c r="P5" i="2" s="1"/>
  <c r="Q5" i="2" s="1"/>
  <c r="R5" i="2" s="1"/>
  <c r="S5" i="2" s="1"/>
  <c r="T5" i="2" s="1"/>
  <c r="U5" i="2" s="1"/>
  <c r="O6" i="2" s="1"/>
  <c r="P6" i="2" s="1"/>
  <c r="Q6" i="2" s="1"/>
  <c r="R6" i="2" s="1"/>
  <c r="S6" i="2" s="1"/>
  <c r="T6" i="2" s="1"/>
  <c r="U6" i="2" s="1"/>
  <c r="O7" i="2" s="1"/>
  <c r="P7" i="2" s="1"/>
  <c r="Q7" i="2" s="1"/>
  <c r="R7" i="2" s="1"/>
  <c r="S7" i="2" s="1"/>
  <c r="T7" i="2" s="1"/>
  <c r="U7" i="2" s="1"/>
  <c r="O8" i="2" s="1"/>
  <c r="P8" i="2" s="1"/>
  <c r="Q8" i="2" s="1"/>
  <c r="R8" i="2" s="1"/>
  <c r="S8" i="2" s="1"/>
  <c r="T8" i="2" s="1"/>
  <c r="U8" i="2" s="1"/>
  <c r="E21" i="10"/>
  <c r="F20" i="10"/>
  <c r="E19" i="10"/>
  <c r="F2" i="2"/>
  <c r="G3" i="2"/>
  <c r="G4" i="10"/>
  <c r="F5" i="10"/>
  <c r="F3" i="10"/>
  <c r="A10" i="9"/>
  <c r="G9" i="9"/>
  <c r="F18" i="14"/>
  <c r="J14" i="14"/>
  <c r="F16" i="14"/>
  <c r="F17" i="14"/>
  <c r="A8" i="1"/>
  <c r="G7" i="1"/>
  <c r="G5" i="1"/>
  <c r="G6" i="1"/>
  <c r="G3" i="1"/>
  <c r="G21" i="9"/>
  <c r="A22" i="9"/>
  <c r="G19" i="9"/>
  <c r="A9" i="3"/>
  <c r="A10" i="3"/>
  <c r="B8" i="3"/>
  <c r="A11" i="3"/>
  <c r="C44" i="13"/>
  <c r="A45" i="13"/>
  <c r="E44" i="13"/>
  <c r="D44" i="13"/>
  <c r="R44" i="13"/>
  <c r="S44" i="13"/>
  <c r="Q44" i="13"/>
  <c r="B44" i="13"/>
  <c r="D45" i="13" l="1"/>
  <c r="C45" i="13"/>
  <c r="E45" i="13"/>
  <c r="A46" i="13"/>
  <c r="S45" i="13"/>
  <c r="Q45" i="13"/>
  <c r="R45" i="13"/>
  <c r="B45" i="13"/>
  <c r="J16" i="14"/>
  <c r="J17" i="14"/>
  <c r="N14" i="14"/>
  <c r="J18" i="14"/>
  <c r="E37" i="10"/>
  <c r="F36" i="10"/>
  <c r="E35" i="10"/>
  <c r="A6" i="10"/>
  <c r="G5" i="10"/>
  <c r="G3" i="10"/>
  <c r="G20" i="10"/>
  <c r="F21" i="10"/>
  <c r="F19" i="10"/>
  <c r="J18" i="2"/>
  <c r="M15" i="2"/>
  <c r="J16" i="2"/>
  <c r="J17" i="2"/>
  <c r="A10" i="1"/>
  <c r="B8" i="1"/>
  <c r="A11" i="1"/>
  <c r="A9" i="1"/>
  <c r="A16" i="4"/>
  <c r="A17" i="4"/>
  <c r="A18" i="4"/>
  <c r="D15" i="4"/>
  <c r="B10" i="3"/>
  <c r="B11" i="3"/>
  <c r="B9" i="3"/>
  <c r="C8" i="3"/>
  <c r="B22" i="9"/>
  <c r="A23" i="9"/>
  <c r="B10" i="9"/>
  <c r="A11" i="9"/>
  <c r="G2" i="2"/>
  <c r="A4" i="2"/>
  <c r="B4" i="2" s="1"/>
  <c r="C4" i="2" s="1"/>
  <c r="D4" i="2" s="1"/>
  <c r="E4" i="2" s="1"/>
  <c r="F4" i="2" s="1"/>
  <c r="G4" i="2" s="1"/>
  <c r="A5" i="2" s="1"/>
  <c r="B5" i="2" s="1"/>
  <c r="C5" i="2" s="1"/>
  <c r="D5" i="2" s="1"/>
  <c r="E5" i="2" s="1"/>
  <c r="F5" i="2" s="1"/>
  <c r="G5" i="2" s="1"/>
  <c r="A6" i="2" s="1"/>
  <c r="B6" i="2" s="1"/>
  <c r="C6" i="2" s="1"/>
  <c r="D6" i="2" s="1"/>
  <c r="E6" i="2" s="1"/>
  <c r="F6" i="2" s="1"/>
  <c r="G6" i="2" s="1"/>
  <c r="A7" i="2" s="1"/>
  <c r="B7" i="2" s="1"/>
  <c r="C7" i="2" s="1"/>
  <c r="D7" i="2" s="1"/>
  <c r="E7" i="2" s="1"/>
  <c r="F7" i="2" s="1"/>
  <c r="G7" i="2" s="1"/>
  <c r="A8" i="2" s="1"/>
  <c r="B8" i="2" s="1"/>
  <c r="C8" i="2" s="1"/>
  <c r="D8" i="2" s="1"/>
  <c r="E8" i="2" s="1"/>
  <c r="F8" i="2" s="1"/>
  <c r="G8" i="2" s="1"/>
  <c r="K7" i="11"/>
  <c r="J8" i="11"/>
  <c r="K32" i="8"/>
  <c r="L32" i="8" s="1"/>
  <c r="M32" i="8" s="1"/>
  <c r="N32" i="8" s="1"/>
  <c r="O32" i="8" s="1"/>
  <c r="P32" i="8" s="1"/>
  <c r="Q32" i="8" s="1"/>
  <c r="K33" i="8" s="1"/>
  <c r="L33" i="8" s="1"/>
  <c r="M33" i="8" s="1"/>
  <c r="N33" i="8" s="1"/>
  <c r="O33" i="8" s="1"/>
  <c r="P33" i="8" s="1"/>
  <c r="Q33" i="8" s="1"/>
  <c r="K34" i="8" s="1"/>
  <c r="L34" i="8" s="1"/>
  <c r="M34" i="8" s="1"/>
  <c r="N34" i="8" s="1"/>
  <c r="O34" i="8" s="1"/>
  <c r="P34" i="8" s="1"/>
  <c r="Q34" i="8" s="1"/>
  <c r="K35" i="8" s="1"/>
  <c r="L35" i="8" s="1"/>
  <c r="M35" i="8" s="1"/>
  <c r="N35" i="8" s="1"/>
  <c r="O35" i="8" s="1"/>
  <c r="P35" i="8" s="1"/>
  <c r="Q35" i="8" s="1"/>
  <c r="K36" i="8" s="1"/>
  <c r="L36" i="8" s="1"/>
  <c r="M36" i="8" s="1"/>
  <c r="N36" i="8" s="1"/>
  <c r="O36" i="8" s="1"/>
  <c r="P36" i="8" s="1"/>
  <c r="Q36" i="8" s="1"/>
  <c r="K37" i="8" s="1"/>
  <c r="L37" i="8" s="1"/>
  <c r="M37" i="8" s="1"/>
  <c r="N37" i="8" s="1"/>
  <c r="O37" i="8" s="1"/>
  <c r="P37" i="8" s="1"/>
  <c r="Q37" i="8" s="1"/>
  <c r="J34" i="8"/>
  <c r="J38" i="8"/>
  <c r="C14" i="13"/>
  <c r="E14" i="13"/>
  <c r="D14" i="13"/>
  <c r="Q14" i="13"/>
  <c r="R14" i="13"/>
  <c r="S14" i="13"/>
  <c r="B14" i="13"/>
  <c r="A15" i="13"/>
  <c r="J40" i="8" l="1"/>
  <c r="K38" i="8"/>
  <c r="L38" i="8" s="1"/>
  <c r="M38" i="8" s="1"/>
  <c r="N38" i="8" s="1"/>
  <c r="O38" i="8" s="1"/>
  <c r="P38" i="8" s="1"/>
  <c r="Q38" i="8" s="1"/>
  <c r="K39" i="8" s="1"/>
  <c r="L39" i="8" s="1"/>
  <c r="M39" i="8" s="1"/>
  <c r="N39" i="8" s="1"/>
  <c r="O39" i="8" s="1"/>
  <c r="P39" i="8" s="1"/>
  <c r="Q39" i="8" s="1"/>
  <c r="K40" i="8" s="1"/>
  <c r="L40" i="8" s="1"/>
  <c r="M40" i="8" s="1"/>
  <c r="N40" i="8" s="1"/>
  <c r="O40" i="8" s="1"/>
  <c r="P40" i="8" s="1"/>
  <c r="Q40" i="8" s="1"/>
  <c r="K41" i="8" s="1"/>
  <c r="L41" i="8" s="1"/>
  <c r="M41" i="8" s="1"/>
  <c r="N41" i="8" s="1"/>
  <c r="O41" i="8" s="1"/>
  <c r="P41" i="8" s="1"/>
  <c r="Q41" i="8" s="1"/>
  <c r="K42" i="8" s="1"/>
  <c r="L42" i="8" s="1"/>
  <c r="M42" i="8" s="1"/>
  <c r="N42" i="8" s="1"/>
  <c r="O42" i="8" s="1"/>
  <c r="P42" i="8" s="1"/>
  <c r="Q42" i="8" s="1"/>
  <c r="K43" i="8" s="1"/>
  <c r="L43" i="8" s="1"/>
  <c r="M43" i="8" s="1"/>
  <c r="N43" i="8" s="1"/>
  <c r="O43" i="8" s="1"/>
  <c r="P43" i="8" s="1"/>
  <c r="Q43" i="8" s="1"/>
  <c r="R17" i="8"/>
  <c r="C10" i="9"/>
  <c r="B11" i="9"/>
  <c r="B6" i="10"/>
  <c r="A7" i="10"/>
  <c r="B11" i="1"/>
  <c r="C8" i="1"/>
  <c r="B9" i="1"/>
  <c r="B10" i="1"/>
  <c r="P15" i="2"/>
  <c r="M16" i="2"/>
  <c r="M17" i="2"/>
  <c r="M18" i="2"/>
  <c r="A22" i="10"/>
  <c r="G21" i="10"/>
  <c r="G19" i="10"/>
  <c r="R14" i="14"/>
  <c r="N16" i="14"/>
  <c r="N17" i="14"/>
  <c r="N18" i="14"/>
  <c r="L7" i="11"/>
  <c r="K8" i="11"/>
  <c r="A47" i="13"/>
  <c r="E46" i="13"/>
  <c r="D46" i="13"/>
  <c r="C46" i="13"/>
  <c r="B46" i="13"/>
  <c r="R46" i="13"/>
  <c r="S46" i="13"/>
  <c r="Q46" i="13"/>
  <c r="C22" i="9"/>
  <c r="B23" i="9"/>
  <c r="G36" i="10"/>
  <c r="F37" i="10"/>
  <c r="F35" i="10"/>
  <c r="A16" i="13"/>
  <c r="E15" i="13"/>
  <c r="D15" i="13"/>
  <c r="C15" i="13"/>
  <c r="R15" i="13"/>
  <c r="Q15" i="13"/>
  <c r="S15" i="13"/>
  <c r="B15" i="13"/>
  <c r="D8" i="3"/>
  <c r="C11" i="3"/>
  <c r="C9" i="3"/>
  <c r="C10" i="3"/>
  <c r="G15" i="4"/>
  <c r="D16" i="4"/>
  <c r="D17" i="4"/>
  <c r="D18" i="4"/>
  <c r="S15" i="2" l="1"/>
  <c r="P16" i="2"/>
  <c r="P17" i="2"/>
  <c r="P18" i="2"/>
  <c r="A38" i="10"/>
  <c r="G37" i="10"/>
  <c r="G35" i="10"/>
  <c r="M7" i="11"/>
  <c r="L8" i="11"/>
  <c r="R17" i="14"/>
  <c r="V14" i="14"/>
  <c r="R18" i="14"/>
  <c r="R16" i="14"/>
  <c r="R19" i="8"/>
  <c r="S17" i="8"/>
  <c r="T17" i="8" s="1"/>
  <c r="U17" i="8" s="1"/>
  <c r="V17" i="8" s="1"/>
  <c r="W17" i="8" s="1"/>
  <c r="X17" i="8" s="1"/>
  <c r="Y17" i="8" s="1"/>
  <c r="S18" i="8" s="1"/>
  <c r="T18" i="8" s="1"/>
  <c r="U18" i="8" s="1"/>
  <c r="V18" i="8" s="1"/>
  <c r="W18" i="8" s="1"/>
  <c r="X18" i="8" s="1"/>
  <c r="Y18" i="8" s="1"/>
  <c r="S19" i="8" s="1"/>
  <c r="T19" i="8" s="1"/>
  <c r="U19" i="8" s="1"/>
  <c r="V19" i="8" s="1"/>
  <c r="W19" i="8" s="1"/>
  <c r="X19" i="8" s="1"/>
  <c r="Y19" i="8" s="1"/>
  <c r="S20" i="8" s="1"/>
  <c r="T20" i="8" s="1"/>
  <c r="U20" i="8" s="1"/>
  <c r="V20" i="8" s="1"/>
  <c r="W20" i="8" s="1"/>
  <c r="X20" i="8" s="1"/>
  <c r="Y20" i="8" s="1"/>
  <c r="S21" i="8" s="1"/>
  <c r="T21" i="8" s="1"/>
  <c r="U21" i="8" s="1"/>
  <c r="V21" i="8" s="1"/>
  <c r="W21" i="8" s="1"/>
  <c r="X21" i="8" s="1"/>
  <c r="Y21" i="8" s="1"/>
  <c r="S22" i="8" s="1"/>
  <c r="T22" i="8" s="1"/>
  <c r="U22" i="8" s="1"/>
  <c r="V22" i="8" s="1"/>
  <c r="W22" i="8" s="1"/>
  <c r="X22" i="8" s="1"/>
  <c r="Y22" i="8" s="1"/>
  <c r="R23" i="8"/>
  <c r="A23" i="10"/>
  <c r="B22" i="10"/>
  <c r="G17" i="4"/>
  <c r="J15" i="4"/>
  <c r="G18" i="4"/>
  <c r="G16" i="4"/>
  <c r="A17" i="13"/>
  <c r="C16" i="13"/>
  <c r="E16" i="13"/>
  <c r="D16" i="13"/>
  <c r="R16" i="13"/>
  <c r="B16" i="13"/>
  <c r="Q16" i="13"/>
  <c r="S16" i="13"/>
  <c r="B7" i="10"/>
  <c r="C6" i="10"/>
  <c r="D10" i="9"/>
  <c r="C11" i="9"/>
  <c r="E8" i="3"/>
  <c r="D9" i="3"/>
  <c r="D10" i="3"/>
  <c r="D11" i="3"/>
  <c r="D22" i="9"/>
  <c r="C23" i="9"/>
  <c r="A48" i="13"/>
  <c r="E47" i="13"/>
  <c r="C47" i="13"/>
  <c r="D47" i="13"/>
  <c r="Q47" i="13"/>
  <c r="R47" i="13"/>
  <c r="B47" i="13"/>
  <c r="S47" i="13"/>
  <c r="C9" i="1"/>
  <c r="C10" i="1"/>
  <c r="D8" i="1"/>
  <c r="C11" i="1"/>
  <c r="J18" i="4" l="1"/>
  <c r="M15" i="4"/>
  <c r="J16" i="4"/>
  <c r="J17" i="4"/>
  <c r="R25" i="8"/>
  <c r="S23" i="8"/>
  <c r="T23" i="8" s="1"/>
  <c r="U23" i="8" s="1"/>
  <c r="V23" i="8" s="1"/>
  <c r="W23" i="8" s="1"/>
  <c r="X23" i="8" s="1"/>
  <c r="Y23" i="8" s="1"/>
  <c r="S24" i="8" s="1"/>
  <c r="T24" i="8" s="1"/>
  <c r="U24" i="8" s="1"/>
  <c r="V24" i="8" s="1"/>
  <c r="W24" i="8" s="1"/>
  <c r="X24" i="8" s="1"/>
  <c r="Y24" i="8" s="1"/>
  <c r="S25" i="8" s="1"/>
  <c r="T25" i="8" s="1"/>
  <c r="U25" i="8" s="1"/>
  <c r="V25" i="8" s="1"/>
  <c r="W25" i="8" s="1"/>
  <c r="X25" i="8" s="1"/>
  <c r="Y25" i="8" s="1"/>
  <c r="S26" i="8" s="1"/>
  <c r="T26" i="8" s="1"/>
  <c r="U26" i="8" s="1"/>
  <c r="V26" i="8" s="1"/>
  <c r="W26" i="8" s="1"/>
  <c r="X26" i="8" s="1"/>
  <c r="Y26" i="8" s="1"/>
  <c r="S27" i="8" s="1"/>
  <c r="T27" i="8" s="1"/>
  <c r="U27" i="8" s="1"/>
  <c r="V27" i="8" s="1"/>
  <c r="W27" i="8" s="1"/>
  <c r="X27" i="8" s="1"/>
  <c r="Y27" i="8" s="1"/>
  <c r="S28" i="8" s="1"/>
  <c r="T28" i="8" s="1"/>
  <c r="U28" i="8" s="1"/>
  <c r="V28" i="8" s="1"/>
  <c r="W28" i="8" s="1"/>
  <c r="X28" i="8" s="1"/>
  <c r="Y28" i="8" s="1"/>
  <c r="R29" i="8"/>
  <c r="M8" i="11"/>
  <c r="N7" i="11"/>
  <c r="E8" i="1"/>
  <c r="D9" i="1"/>
  <c r="D10" i="1"/>
  <c r="D11" i="1"/>
  <c r="D23" i="9"/>
  <c r="E22" i="9"/>
  <c r="E9" i="3"/>
  <c r="E10" i="3"/>
  <c r="F8" i="3"/>
  <c r="E11" i="3"/>
  <c r="A18" i="13"/>
  <c r="E17" i="13"/>
  <c r="D17" i="13"/>
  <c r="C17" i="13"/>
  <c r="B17" i="13"/>
  <c r="Q17" i="13"/>
  <c r="S17" i="13"/>
  <c r="R17" i="13"/>
  <c r="B23" i="10"/>
  <c r="C22" i="10"/>
  <c r="D6" i="10"/>
  <c r="C7" i="10"/>
  <c r="V18" i="14"/>
  <c r="V17" i="14"/>
  <c r="Z14" i="14"/>
  <c r="V16" i="14"/>
  <c r="C48" i="13"/>
  <c r="A49" i="13"/>
  <c r="E48" i="13"/>
  <c r="D48" i="13"/>
  <c r="R48" i="13"/>
  <c r="S48" i="13"/>
  <c r="Q48" i="13"/>
  <c r="B48" i="13"/>
  <c r="E10" i="9"/>
  <c r="D11" i="9"/>
  <c r="B38" i="10"/>
  <c r="A39" i="10"/>
  <c r="A19" i="2"/>
  <c r="S17" i="2"/>
  <c r="S18" i="2"/>
  <c r="S16" i="2"/>
  <c r="R31" i="8" l="1"/>
  <c r="S29" i="8"/>
  <c r="T29" i="8" s="1"/>
  <c r="U29" i="8" s="1"/>
  <c r="V29" i="8" s="1"/>
  <c r="W29" i="8" s="1"/>
  <c r="X29" i="8" s="1"/>
  <c r="Y29" i="8" s="1"/>
  <c r="S30" i="8" s="1"/>
  <c r="T30" i="8" s="1"/>
  <c r="U30" i="8" s="1"/>
  <c r="V30" i="8" s="1"/>
  <c r="W30" i="8" s="1"/>
  <c r="X30" i="8" s="1"/>
  <c r="Y30" i="8" s="1"/>
  <c r="S31" i="8" s="1"/>
  <c r="T31" i="8" s="1"/>
  <c r="U31" i="8" s="1"/>
  <c r="V31" i="8" s="1"/>
  <c r="W31" i="8" s="1"/>
  <c r="X31" i="8" s="1"/>
  <c r="Y31" i="8" s="1"/>
  <c r="S32" i="8" s="1"/>
  <c r="T32" i="8" s="1"/>
  <c r="U32" i="8" s="1"/>
  <c r="V32" i="8" s="1"/>
  <c r="W32" i="8" s="1"/>
  <c r="X32" i="8" s="1"/>
  <c r="Y32" i="8" s="1"/>
  <c r="S33" i="8" s="1"/>
  <c r="T33" i="8" s="1"/>
  <c r="U33" i="8" s="1"/>
  <c r="V33" i="8" s="1"/>
  <c r="W33" i="8" s="1"/>
  <c r="X33" i="8" s="1"/>
  <c r="Y33" i="8" s="1"/>
  <c r="S34" i="8" s="1"/>
  <c r="T34" i="8" s="1"/>
  <c r="U34" i="8" s="1"/>
  <c r="V34" i="8" s="1"/>
  <c r="W34" i="8" s="1"/>
  <c r="X34" i="8" s="1"/>
  <c r="Y34" i="8" s="1"/>
  <c r="B39" i="10"/>
  <c r="C38" i="10"/>
  <c r="Z16" i="14"/>
  <c r="B23" i="14"/>
  <c r="Z18" i="14"/>
  <c r="Z17" i="14"/>
  <c r="E6" i="10"/>
  <c r="D7" i="10"/>
  <c r="F10" i="3"/>
  <c r="F11" i="3"/>
  <c r="G8" i="3"/>
  <c r="F9" i="3"/>
  <c r="E10" i="1"/>
  <c r="F8" i="1"/>
  <c r="E11" i="1"/>
  <c r="E9" i="1"/>
  <c r="M16" i="4"/>
  <c r="M17" i="4"/>
  <c r="M18" i="4"/>
  <c r="P15" i="4"/>
  <c r="A20" i="2"/>
  <c r="A21" i="2"/>
  <c r="D19" i="2"/>
  <c r="A22" i="2"/>
  <c r="E11" i="9"/>
  <c r="F10" i="9"/>
  <c r="A19" i="13"/>
  <c r="E18" i="13"/>
  <c r="C18" i="13"/>
  <c r="D18" i="13"/>
  <c r="Q18" i="13"/>
  <c r="S18" i="13"/>
  <c r="R18" i="13"/>
  <c r="B18" i="13"/>
  <c r="F22" i="9"/>
  <c r="E23" i="9"/>
  <c r="D49" i="13"/>
  <c r="C49" i="13"/>
  <c r="A50" i="13"/>
  <c r="E49" i="13"/>
  <c r="S49" i="13"/>
  <c r="Q49" i="13"/>
  <c r="B49" i="13"/>
  <c r="R49" i="13"/>
  <c r="D22" i="10"/>
  <c r="C23" i="10"/>
  <c r="N8" i="11"/>
  <c r="O7" i="11"/>
  <c r="G10" i="9" l="1"/>
  <c r="F11" i="9"/>
  <c r="D38" i="10"/>
  <c r="C39" i="10"/>
  <c r="E22" i="10"/>
  <c r="D23" i="10"/>
  <c r="P7" i="11"/>
  <c r="O8" i="11"/>
  <c r="S15" i="4"/>
  <c r="P16" i="4"/>
  <c r="P17" i="4"/>
  <c r="P18" i="4"/>
  <c r="F23" i="14"/>
  <c r="B27" i="14"/>
  <c r="B26" i="14"/>
  <c r="B25" i="14"/>
  <c r="F11" i="1"/>
  <c r="G8" i="1"/>
  <c r="F9" i="1"/>
  <c r="F10" i="1"/>
  <c r="A51" i="13"/>
  <c r="E50" i="13"/>
  <c r="D50" i="13"/>
  <c r="C50" i="13"/>
  <c r="B50" i="13"/>
  <c r="R50" i="13"/>
  <c r="S50" i="13"/>
  <c r="Q50" i="13"/>
  <c r="G22" i="9"/>
  <c r="F23" i="9"/>
  <c r="A20" i="13"/>
  <c r="E19" i="13"/>
  <c r="D19" i="13"/>
  <c r="C19" i="13"/>
  <c r="S19" i="13"/>
  <c r="R19" i="13"/>
  <c r="B19" i="13"/>
  <c r="Q19" i="13"/>
  <c r="G19" i="2"/>
  <c r="D21" i="2"/>
  <c r="D22" i="2"/>
  <c r="D20" i="2"/>
  <c r="A12" i="3"/>
  <c r="G11" i="3"/>
  <c r="G9" i="3"/>
  <c r="G10" i="3"/>
  <c r="F6" i="10"/>
  <c r="E7" i="10"/>
  <c r="A14" i="3" l="1"/>
  <c r="B12" i="3"/>
  <c r="A15" i="3"/>
  <c r="A13" i="3"/>
  <c r="J19" i="2"/>
  <c r="G22" i="2"/>
  <c r="G20" i="2"/>
  <c r="G21" i="2"/>
  <c r="A21" i="13"/>
  <c r="C20" i="13"/>
  <c r="E20" i="13"/>
  <c r="D20" i="13"/>
  <c r="R20" i="13"/>
  <c r="B20" i="13"/>
  <c r="Q20" i="13"/>
  <c r="S20" i="13"/>
  <c r="G9" i="1"/>
  <c r="G10" i="1"/>
  <c r="A12" i="1"/>
  <c r="G11" i="1"/>
  <c r="F7" i="10"/>
  <c r="G6" i="10"/>
  <c r="J9" i="11"/>
  <c r="P8" i="11"/>
  <c r="E38" i="10"/>
  <c r="D39" i="10"/>
  <c r="A24" i="9"/>
  <c r="G23" i="9"/>
  <c r="A52" i="13"/>
  <c r="E51" i="13"/>
  <c r="D51" i="13"/>
  <c r="C51" i="13"/>
  <c r="Q51" i="13"/>
  <c r="R51" i="13"/>
  <c r="B51" i="13"/>
  <c r="S51" i="13"/>
  <c r="J23" i="14"/>
  <c r="F25" i="14"/>
  <c r="F27" i="14"/>
  <c r="F26" i="14"/>
  <c r="S17" i="4"/>
  <c r="A19" i="4"/>
  <c r="S18" i="4"/>
  <c r="S16" i="4"/>
  <c r="F22" i="10"/>
  <c r="E23" i="10"/>
  <c r="A12" i="9"/>
  <c r="G11" i="9"/>
  <c r="B12" i="9" l="1"/>
  <c r="A13" i="9"/>
  <c r="B12" i="1"/>
  <c r="A15" i="1"/>
  <c r="A13" i="1"/>
  <c r="A14" i="1"/>
  <c r="A8" i="10"/>
  <c r="G7" i="10"/>
  <c r="B15" i="3"/>
  <c r="C12" i="3"/>
  <c r="B13" i="3"/>
  <c r="B14" i="3"/>
  <c r="A25" i="9"/>
  <c r="B24" i="9"/>
  <c r="J10" i="11"/>
  <c r="K9" i="11"/>
  <c r="A20" i="4"/>
  <c r="A21" i="4"/>
  <c r="D19" i="4"/>
  <c r="A22" i="4"/>
  <c r="F23" i="10"/>
  <c r="G22" i="10"/>
  <c r="J25" i="14"/>
  <c r="J26" i="14"/>
  <c r="N23" i="14"/>
  <c r="J27" i="14"/>
  <c r="C52" i="13"/>
  <c r="D52" i="13"/>
  <c r="A53" i="13"/>
  <c r="E52" i="13"/>
  <c r="R52" i="13"/>
  <c r="S52" i="13"/>
  <c r="Q52" i="13"/>
  <c r="B52" i="13"/>
  <c r="E39" i="10"/>
  <c r="F38" i="10"/>
  <c r="E21" i="13"/>
  <c r="D21" i="13"/>
  <c r="A22" i="13"/>
  <c r="C21" i="13"/>
  <c r="B21" i="13"/>
  <c r="Q21" i="13"/>
  <c r="S21" i="13"/>
  <c r="R21" i="13"/>
  <c r="M19" i="2"/>
  <c r="J20" i="2"/>
  <c r="J21" i="2"/>
  <c r="J22" i="2"/>
  <c r="C22" i="13" l="1"/>
  <c r="A23" i="13"/>
  <c r="E22" i="13"/>
  <c r="D22" i="13"/>
  <c r="Q22" i="13"/>
  <c r="S22" i="13"/>
  <c r="R22" i="13"/>
  <c r="B22" i="13"/>
  <c r="A24" i="10"/>
  <c r="G23" i="10"/>
  <c r="C24" i="9"/>
  <c r="B25" i="9"/>
  <c r="C13" i="3"/>
  <c r="C14" i="3"/>
  <c r="C15" i="3"/>
  <c r="D12" i="3"/>
  <c r="F39" i="10"/>
  <c r="G38" i="10"/>
  <c r="L9" i="11"/>
  <c r="K10" i="11"/>
  <c r="D21" i="4"/>
  <c r="D22" i="4"/>
  <c r="G19" i="4"/>
  <c r="D20" i="4"/>
  <c r="B8" i="10"/>
  <c r="A9" i="10"/>
  <c r="C12" i="1"/>
  <c r="B13" i="1"/>
  <c r="B14" i="1"/>
  <c r="B15" i="1"/>
  <c r="M20" i="2"/>
  <c r="M21" i="2"/>
  <c r="M22" i="2"/>
  <c r="P19" i="2"/>
  <c r="D53" i="13"/>
  <c r="C53" i="13"/>
  <c r="E53" i="13"/>
  <c r="A54" i="13"/>
  <c r="S53" i="13"/>
  <c r="Q53" i="13"/>
  <c r="B53" i="13"/>
  <c r="R53" i="13"/>
  <c r="N26" i="14"/>
  <c r="N27" i="14"/>
  <c r="R23" i="14"/>
  <c r="N25" i="14"/>
  <c r="C12" i="9"/>
  <c r="B13" i="9"/>
  <c r="E12" i="3" l="1"/>
  <c r="D13" i="3"/>
  <c r="D14" i="3"/>
  <c r="D15" i="3"/>
  <c r="C13" i="1"/>
  <c r="C14" i="1"/>
  <c r="D12" i="1"/>
  <c r="C15" i="1"/>
  <c r="J19" i="4"/>
  <c r="G22" i="4"/>
  <c r="G20" i="4"/>
  <c r="G21" i="4"/>
  <c r="D24" i="9"/>
  <c r="C25" i="9"/>
  <c r="A55" i="13"/>
  <c r="E54" i="13"/>
  <c r="D54" i="13"/>
  <c r="C54" i="13"/>
  <c r="B54" i="13"/>
  <c r="R54" i="13"/>
  <c r="S54" i="13"/>
  <c r="Q54" i="13"/>
  <c r="S19" i="2"/>
  <c r="P21" i="2"/>
  <c r="P22" i="2"/>
  <c r="P20" i="2"/>
  <c r="A40" i="10"/>
  <c r="G39" i="10"/>
  <c r="A24" i="13"/>
  <c r="E23" i="13"/>
  <c r="D23" i="13"/>
  <c r="C23" i="13"/>
  <c r="S23" i="13"/>
  <c r="R23" i="13"/>
  <c r="B23" i="13"/>
  <c r="Q23" i="13"/>
  <c r="D12" i="9"/>
  <c r="C13" i="9"/>
  <c r="M9" i="11"/>
  <c r="L10" i="11"/>
  <c r="V23" i="14"/>
  <c r="R27" i="14"/>
  <c r="R25" i="14"/>
  <c r="R26" i="14"/>
  <c r="C8" i="10"/>
  <c r="B9" i="10"/>
  <c r="B24" i="10"/>
  <c r="A25" i="10"/>
  <c r="N9" i="11" l="1"/>
  <c r="M10" i="11"/>
  <c r="A23" i="2"/>
  <c r="S22" i="2"/>
  <c r="S20" i="2"/>
  <c r="S21" i="2"/>
  <c r="A56" i="13"/>
  <c r="E55" i="13"/>
  <c r="D55" i="13"/>
  <c r="C55" i="13"/>
  <c r="Q55" i="13"/>
  <c r="R55" i="13"/>
  <c r="B55" i="13"/>
  <c r="S55" i="13"/>
  <c r="B25" i="10"/>
  <c r="C24" i="10"/>
  <c r="B40" i="10"/>
  <c r="A41" i="10"/>
  <c r="D14" i="1"/>
  <c r="D15" i="1"/>
  <c r="D13" i="1"/>
  <c r="E12" i="1"/>
  <c r="C9" i="10"/>
  <c r="D8" i="10"/>
  <c r="Z23" i="14"/>
  <c r="V25" i="14"/>
  <c r="V26" i="14"/>
  <c r="V27" i="14"/>
  <c r="E12" i="9"/>
  <c r="D13" i="9"/>
  <c r="A25" i="13"/>
  <c r="C24" i="13"/>
  <c r="E24" i="13"/>
  <c r="D24" i="13"/>
  <c r="R24" i="13"/>
  <c r="B24" i="13"/>
  <c r="Q24" i="13"/>
  <c r="S24" i="13"/>
  <c r="E24" i="9"/>
  <c r="D25" i="9"/>
  <c r="M19" i="4"/>
  <c r="J20" i="4"/>
  <c r="J21" i="4"/>
  <c r="J22" i="4"/>
  <c r="E14" i="3"/>
  <c r="F12" i="3"/>
  <c r="E15" i="3"/>
  <c r="E13" i="3"/>
  <c r="C25" i="10" l="1"/>
  <c r="D24" i="10"/>
  <c r="E25" i="9"/>
  <c r="F24" i="9"/>
  <c r="A26" i="13"/>
  <c r="E25" i="13"/>
  <c r="D25" i="13"/>
  <c r="B25" i="13"/>
  <c r="C25" i="13"/>
  <c r="Q25" i="13"/>
  <c r="S25" i="13"/>
  <c r="R25" i="13"/>
  <c r="F12" i="1"/>
  <c r="E15" i="1"/>
  <c r="E13" i="1"/>
  <c r="E14" i="1"/>
  <c r="E8" i="10"/>
  <c r="D9" i="10"/>
  <c r="C56" i="13"/>
  <c r="A57" i="13"/>
  <c r="E56" i="13"/>
  <c r="D56" i="13"/>
  <c r="R56" i="13"/>
  <c r="S56" i="13"/>
  <c r="Q56" i="13"/>
  <c r="B56" i="13"/>
  <c r="D23" i="2"/>
  <c r="A25" i="2"/>
  <c r="A26" i="2"/>
  <c r="A24" i="2"/>
  <c r="F15" i="3"/>
  <c r="G12" i="3"/>
  <c r="F13" i="3"/>
  <c r="F14" i="3"/>
  <c r="M20" i="4"/>
  <c r="M21" i="4"/>
  <c r="P19" i="4"/>
  <c r="M22" i="4"/>
  <c r="E13" i="9"/>
  <c r="F12" i="9"/>
  <c r="Z25" i="14"/>
  <c r="Z26" i="14"/>
  <c r="Z27" i="14"/>
  <c r="B32" i="14"/>
  <c r="C40" i="10"/>
  <c r="B41" i="10"/>
  <c r="N10" i="11"/>
  <c r="O9" i="11"/>
  <c r="G13" i="3" l="1"/>
  <c r="G14" i="3"/>
  <c r="A16" i="3"/>
  <c r="G15" i="3"/>
  <c r="G24" i="9"/>
  <c r="F25" i="9"/>
  <c r="E24" i="10"/>
  <c r="D25" i="10"/>
  <c r="O10" i="11"/>
  <c r="P9" i="11"/>
  <c r="B34" i="14"/>
  <c r="F32" i="14"/>
  <c r="B35" i="14"/>
  <c r="B36" i="14"/>
  <c r="G12" i="9"/>
  <c r="F13" i="9"/>
  <c r="D57" i="13"/>
  <c r="C57" i="13"/>
  <c r="A58" i="13"/>
  <c r="E57" i="13"/>
  <c r="S57" i="13"/>
  <c r="Q57" i="13"/>
  <c r="R57" i="13"/>
  <c r="B57" i="13"/>
  <c r="G23" i="2"/>
  <c r="D26" i="2"/>
  <c r="D24" i="2"/>
  <c r="D25" i="2"/>
  <c r="C41" i="10"/>
  <c r="D40" i="10"/>
  <c r="P21" i="4"/>
  <c r="P22" i="4"/>
  <c r="S19" i="4"/>
  <c r="P20" i="4"/>
  <c r="F8" i="10"/>
  <c r="E9" i="10"/>
  <c r="G12" i="1"/>
  <c r="F13" i="1"/>
  <c r="F14" i="1"/>
  <c r="F15" i="1"/>
  <c r="E26" i="13"/>
  <c r="D26" i="13"/>
  <c r="A27" i="13"/>
  <c r="C26" i="13"/>
  <c r="Q26" i="13"/>
  <c r="S26" i="13"/>
  <c r="R26" i="13"/>
  <c r="B26" i="13"/>
  <c r="A28" i="13" l="1"/>
  <c r="C27" i="13"/>
  <c r="E27" i="13"/>
  <c r="D27" i="13"/>
  <c r="S27" i="13"/>
  <c r="R27" i="13"/>
  <c r="B27" i="13"/>
  <c r="Q27" i="13"/>
  <c r="F24" i="10"/>
  <c r="E25" i="10"/>
  <c r="E40" i="10"/>
  <c r="D41" i="10"/>
  <c r="J11" i="11"/>
  <c r="P10" i="11"/>
  <c r="J32" i="14"/>
  <c r="F34" i="14"/>
  <c r="F35" i="14"/>
  <c r="F36" i="14"/>
  <c r="G8" i="10"/>
  <c r="F9" i="10"/>
  <c r="A59" i="13"/>
  <c r="E58" i="13"/>
  <c r="D58" i="13"/>
  <c r="C58" i="13"/>
  <c r="B58" i="13"/>
  <c r="R58" i="13"/>
  <c r="S58" i="13"/>
  <c r="Q58" i="13"/>
  <c r="A14" i="9"/>
  <c r="G13" i="9"/>
  <c r="B16" i="3"/>
  <c r="A19" i="3"/>
  <c r="A17" i="3"/>
  <c r="A18" i="3"/>
  <c r="G13" i="1"/>
  <c r="G14" i="1"/>
  <c r="A16" i="1"/>
  <c r="G15" i="1"/>
  <c r="A23" i="4"/>
  <c r="S22" i="4"/>
  <c r="S20" i="4"/>
  <c r="S21" i="4"/>
  <c r="J23" i="2"/>
  <c r="G24" i="2"/>
  <c r="G25" i="2"/>
  <c r="G26" i="2"/>
  <c r="A26" i="9"/>
  <c r="G25" i="9"/>
  <c r="B26" i="9" l="1"/>
  <c r="A27" i="9"/>
  <c r="M23" i="2"/>
  <c r="J24" i="2"/>
  <c r="J25" i="2"/>
  <c r="J26" i="2"/>
  <c r="A25" i="4"/>
  <c r="D23" i="4"/>
  <c r="A26" i="4"/>
  <c r="A24" i="4"/>
  <c r="C16" i="3"/>
  <c r="B17" i="3"/>
  <c r="B18" i="3"/>
  <c r="B19" i="3"/>
  <c r="G9" i="10"/>
  <c r="A10" i="10"/>
  <c r="J35" i="14"/>
  <c r="N32" i="14"/>
  <c r="J36" i="14"/>
  <c r="J34" i="14"/>
  <c r="F40" i="10"/>
  <c r="E41" i="10"/>
  <c r="A17" i="1"/>
  <c r="A18" i="1"/>
  <c r="A19" i="1"/>
  <c r="B16" i="1"/>
  <c r="B14" i="9"/>
  <c r="A15" i="9"/>
  <c r="A60" i="13"/>
  <c r="E59" i="13"/>
  <c r="D59" i="13"/>
  <c r="C59" i="13"/>
  <c r="Q59" i="13"/>
  <c r="R59" i="13"/>
  <c r="B59" i="13"/>
  <c r="S59" i="13"/>
  <c r="K11" i="11"/>
  <c r="J12" i="11"/>
  <c r="G24" i="10"/>
  <c r="F25" i="10"/>
  <c r="E28" i="13"/>
  <c r="A29" i="13"/>
  <c r="D28" i="13"/>
  <c r="C28" i="13"/>
  <c r="R28" i="13"/>
  <c r="B28" i="13"/>
  <c r="Q28" i="13"/>
  <c r="S28" i="13"/>
  <c r="G25" i="10" l="1"/>
  <c r="A26" i="10"/>
  <c r="C17" i="3"/>
  <c r="C18" i="3"/>
  <c r="D16" i="3"/>
  <c r="C19" i="3"/>
  <c r="P23" i="2"/>
  <c r="M25" i="2"/>
  <c r="M26" i="2"/>
  <c r="M24" i="2"/>
  <c r="B10" i="10"/>
  <c r="A11" i="10"/>
  <c r="D26" i="4"/>
  <c r="G23" i="4"/>
  <c r="D24" i="4"/>
  <c r="D25" i="4"/>
  <c r="E29" i="13"/>
  <c r="D29" i="13"/>
  <c r="C29" i="13"/>
  <c r="A30" i="13"/>
  <c r="B29" i="13"/>
  <c r="Q29" i="13"/>
  <c r="S29" i="13"/>
  <c r="R29" i="13"/>
  <c r="C16" i="1"/>
  <c r="B17" i="1"/>
  <c r="B18" i="1"/>
  <c r="B19" i="1"/>
  <c r="N36" i="14"/>
  <c r="N35" i="14"/>
  <c r="R32" i="14"/>
  <c r="N34" i="14"/>
  <c r="B15" i="9"/>
  <c r="C14" i="9"/>
  <c r="K12" i="11"/>
  <c r="L11" i="11"/>
  <c r="C60" i="13"/>
  <c r="A61" i="13"/>
  <c r="E60" i="13"/>
  <c r="D60" i="13"/>
  <c r="R60" i="13"/>
  <c r="S60" i="13"/>
  <c r="Q60" i="13"/>
  <c r="B60" i="13"/>
  <c r="F41" i="10"/>
  <c r="G40" i="10"/>
  <c r="B27" i="9"/>
  <c r="C26" i="9"/>
  <c r="C10" i="10" l="1"/>
  <c r="B11" i="10"/>
  <c r="P26" i="2"/>
  <c r="S23" i="2"/>
  <c r="P24" i="2"/>
  <c r="P25" i="2"/>
  <c r="E30" i="13"/>
  <c r="D30" i="13"/>
  <c r="C30" i="13"/>
  <c r="A31" i="13"/>
  <c r="Q30" i="13"/>
  <c r="S30" i="13"/>
  <c r="R30" i="13"/>
  <c r="B30" i="13"/>
  <c r="R34" i="14"/>
  <c r="R36" i="14"/>
  <c r="V32" i="14"/>
  <c r="R35" i="14"/>
  <c r="G41" i="10"/>
  <c r="A42" i="10"/>
  <c r="D61" i="13"/>
  <c r="C61" i="13"/>
  <c r="E61" i="13"/>
  <c r="A62" i="13"/>
  <c r="S61" i="13"/>
  <c r="Q61" i="13"/>
  <c r="R61" i="13"/>
  <c r="B61" i="13"/>
  <c r="D14" i="9"/>
  <c r="C15" i="9"/>
  <c r="G24" i="4"/>
  <c r="G25" i="4"/>
  <c r="J23" i="4"/>
  <c r="G26" i="4"/>
  <c r="B26" i="10"/>
  <c r="A27" i="10"/>
  <c r="D26" i="9"/>
  <c r="C27" i="9"/>
  <c r="M11" i="11"/>
  <c r="L12" i="11"/>
  <c r="C18" i="1"/>
  <c r="D16" i="1"/>
  <c r="C19" i="1"/>
  <c r="C17" i="1"/>
  <c r="D18" i="3"/>
  <c r="D19" i="3"/>
  <c r="D17" i="3"/>
  <c r="E16" i="3"/>
  <c r="A63" i="13" l="1"/>
  <c r="E62" i="13"/>
  <c r="D62" i="13"/>
  <c r="C62" i="13"/>
  <c r="B62" i="13"/>
  <c r="R62" i="13"/>
  <c r="S62" i="13"/>
  <c r="Q62" i="13"/>
  <c r="B42" i="10"/>
  <c r="A43" i="10"/>
  <c r="D19" i="1"/>
  <c r="E16" i="1"/>
  <c r="D17" i="1"/>
  <c r="D18" i="1"/>
  <c r="A32" i="13"/>
  <c r="C31" i="13"/>
  <c r="E31" i="13"/>
  <c r="D31" i="13"/>
  <c r="R31" i="13"/>
  <c r="Q31" i="13"/>
  <c r="B31" i="13"/>
  <c r="S31" i="13"/>
  <c r="F16" i="3"/>
  <c r="E19" i="3"/>
  <c r="E17" i="3"/>
  <c r="E18" i="3"/>
  <c r="A27" i="2"/>
  <c r="S24" i="2"/>
  <c r="S25" i="2"/>
  <c r="S26" i="2"/>
  <c r="N11" i="11"/>
  <c r="M12" i="11"/>
  <c r="C26" i="10"/>
  <c r="B27" i="10"/>
  <c r="E26" i="9"/>
  <c r="D27" i="9"/>
  <c r="M23" i="4"/>
  <c r="J24" i="4"/>
  <c r="J25" i="4"/>
  <c r="J26" i="4"/>
  <c r="E14" i="9"/>
  <c r="D15" i="9"/>
  <c r="Z32" i="14"/>
  <c r="V34" i="14"/>
  <c r="V35" i="14"/>
  <c r="V36" i="14"/>
  <c r="D10" i="10"/>
  <c r="C11" i="10"/>
  <c r="D11" i="10" l="1"/>
  <c r="E10" i="10"/>
  <c r="D27" i="2"/>
  <c r="A30" i="2"/>
  <c r="A28" i="2"/>
  <c r="A29" i="2"/>
  <c r="E32" i="13"/>
  <c r="A33" i="13"/>
  <c r="D32" i="13"/>
  <c r="C32" i="13"/>
  <c r="R32" i="13"/>
  <c r="S32" i="13"/>
  <c r="Q32" i="13"/>
  <c r="B32" i="13"/>
  <c r="Z35" i="14"/>
  <c r="B41" i="14"/>
  <c r="Z36" i="14"/>
  <c r="Z34" i="14"/>
  <c r="O11" i="11"/>
  <c r="N12" i="11"/>
  <c r="G16" i="3"/>
  <c r="F17" i="3"/>
  <c r="F18" i="3"/>
  <c r="F19" i="3"/>
  <c r="E17" i="1"/>
  <c r="E18" i="1"/>
  <c r="F16" i="1"/>
  <c r="E19" i="1"/>
  <c r="F26" i="9"/>
  <c r="E27" i="9"/>
  <c r="F14" i="9"/>
  <c r="E15" i="9"/>
  <c r="M25" i="4"/>
  <c r="P23" i="4"/>
  <c r="M26" i="4"/>
  <c r="M24" i="4"/>
  <c r="C27" i="10"/>
  <c r="D26" i="10"/>
  <c r="C42" i="10"/>
  <c r="B43" i="10"/>
  <c r="A64" i="13"/>
  <c r="E63" i="13"/>
  <c r="C63" i="13"/>
  <c r="D63" i="13"/>
  <c r="Q63" i="13"/>
  <c r="R63" i="13"/>
  <c r="B63" i="13"/>
  <c r="S63" i="13"/>
  <c r="D42" i="10" l="1"/>
  <c r="C43" i="10"/>
  <c r="O12" i="11"/>
  <c r="P11" i="11"/>
  <c r="G27" i="2"/>
  <c r="D28" i="2"/>
  <c r="D29" i="2"/>
  <c r="D30" i="2"/>
  <c r="D27" i="10"/>
  <c r="E26" i="10"/>
  <c r="P26" i="4"/>
  <c r="S23" i="4"/>
  <c r="P24" i="4"/>
  <c r="P25" i="4"/>
  <c r="F10" i="10"/>
  <c r="E11" i="10"/>
  <c r="B43" i="14"/>
  <c r="B44" i="14"/>
  <c r="F41" i="14"/>
  <c r="B45" i="14"/>
  <c r="E33" i="13"/>
  <c r="D33" i="13"/>
  <c r="C33" i="13"/>
  <c r="B33" i="13"/>
  <c r="S33" i="13"/>
  <c r="R33" i="13"/>
  <c r="Q33" i="13"/>
  <c r="F15" i="9"/>
  <c r="G14" i="9"/>
  <c r="G15" i="9" s="1"/>
  <c r="G16" i="1"/>
  <c r="F17" i="1"/>
  <c r="F18" i="1"/>
  <c r="F19" i="1"/>
  <c r="C64" i="13"/>
  <c r="A65" i="13"/>
  <c r="E64" i="13"/>
  <c r="D64" i="13"/>
  <c r="R64" i="13"/>
  <c r="S64" i="13"/>
  <c r="Q64" i="13"/>
  <c r="B64" i="13"/>
  <c r="F27" i="9"/>
  <c r="G26" i="9"/>
  <c r="G17" i="3"/>
  <c r="G18" i="3"/>
  <c r="A20" i="3"/>
  <c r="G19" i="3"/>
  <c r="P12" i="11" l="1"/>
  <c r="J13" i="11"/>
  <c r="A28" i="9"/>
  <c r="G27" i="9"/>
  <c r="F44" i="14"/>
  <c r="F45" i="14"/>
  <c r="J41" i="14"/>
  <c r="F43" i="14"/>
  <c r="G10" i="10"/>
  <c r="F11" i="10"/>
  <c r="S24" i="4"/>
  <c r="S25" i="4"/>
  <c r="S26" i="4"/>
  <c r="A27" i="4"/>
  <c r="D65" i="13"/>
  <c r="C65" i="13"/>
  <c r="A66" i="13"/>
  <c r="E65" i="13"/>
  <c r="S65" i="13"/>
  <c r="Q65" i="13"/>
  <c r="R65" i="13"/>
  <c r="B65" i="13"/>
  <c r="A21" i="3"/>
  <c r="A22" i="3"/>
  <c r="B20" i="3"/>
  <c r="A23" i="3"/>
  <c r="G18" i="1"/>
  <c r="A20" i="1"/>
  <c r="G19" i="1"/>
  <c r="G17" i="1"/>
  <c r="F26" i="10"/>
  <c r="E27" i="10"/>
  <c r="G28" i="2"/>
  <c r="G29" i="2"/>
  <c r="J27" i="2"/>
  <c r="G30" i="2"/>
  <c r="D43" i="10"/>
  <c r="E42" i="10"/>
  <c r="G26" i="10" l="1"/>
  <c r="F27" i="10"/>
  <c r="B28" i="9"/>
  <c r="A29" i="9"/>
  <c r="F42" i="10"/>
  <c r="E43" i="10"/>
  <c r="D27" i="4"/>
  <c r="A30" i="4"/>
  <c r="A28" i="4"/>
  <c r="A29" i="4"/>
  <c r="K13" i="11"/>
  <c r="J14" i="11"/>
  <c r="A21" i="1"/>
  <c r="A22" i="1"/>
  <c r="B20" i="1"/>
  <c r="A23" i="1"/>
  <c r="M27" i="2"/>
  <c r="J29" i="2"/>
  <c r="J30" i="2"/>
  <c r="J28" i="2"/>
  <c r="N41" i="14"/>
  <c r="J45" i="14"/>
  <c r="J43" i="14"/>
  <c r="J44" i="14"/>
  <c r="C20" i="3"/>
  <c r="B21" i="3"/>
  <c r="B22" i="3"/>
  <c r="B23" i="3"/>
  <c r="A67" i="13"/>
  <c r="E66" i="13"/>
  <c r="D66" i="13"/>
  <c r="C66" i="13"/>
  <c r="B66" i="13"/>
  <c r="R66" i="13"/>
  <c r="S66" i="13"/>
  <c r="Q66" i="13"/>
  <c r="G11" i="10"/>
  <c r="A12" i="10"/>
  <c r="B22" i="1" l="1"/>
  <c r="B23" i="1"/>
  <c r="C20" i="1"/>
  <c r="B21" i="1"/>
  <c r="L13" i="11"/>
  <c r="K14" i="11"/>
  <c r="G27" i="4"/>
  <c r="D28" i="4"/>
  <c r="D29" i="4"/>
  <c r="D30" i="4"/>
  <c r="C28" i="9"/>
  <c r="B29" i="9"/>
  <c r="A13" i="10"/>
  <c r="B12" i="10"/>
  <c r="A68" i="13"/>
  <c r="E67" i="13"/>
  <c r="D67" i="13"/>
  <c r="C67" i="13"/>
  <c r="Q67" i="13"/>
  <c r="R67" i="13"/>
  <c r="B67" i="13"/>
  <c r="S67" i="13"/>
  <c r="C22" i="3"/>
  <c r="D20" i="3"/>
  <c r="C23" i="3"/>
  <c r="C21" i="3"/>
  <c r="R41" i="14"/>
  <c r="N43" i="14"/>
  <c r="N44" i="14"/>
  <c r="N45" i="14"/>
  <c r="P27" i="2"/>
  <c r="M30" i="2"/>
  <c r="M28" i="2"/>
  <c r="M29" i="2"/>
  <c r="G42" i="10"/>
  <c r="F43" i="10"/>
  <c r="A28" i="10"/>
  <c r="G27" i="10"/>
  <c r="D23" i="3" l="1"/>
  <c r="E20" i="3"/>
  <c r="D21" i="3"/>
  <c r="D22" i="3"/>
  <c r="G43" i="10"/>
  <c r="A44" i="10"/>
  <c r="S27" i="2"/>
  <c r="P28" i="2"/>
  <c r="P29" i="2"/>
  <c r="P30" i="2"/>
  <c r="R43" i="14"/>
  <c r="R44" i="14"/>
  <c r="V41" i="14"/>
  <c r="R45" i="14"/>
  <c r="C68" i="13"/>
  <c r="D68" i="13"/>
  <c r="R68" i="13"/>
  <c r="S68" i="13"/>
  <c r="Q68" i="13"/>
  <c r="B68" i="13"/>
  <c r="E68" i="13"/>
  <c r="C29" i="9"/>
  <c r="D28" i="9"/>
  <c r="D20" i="1"/>
  <c r="C23" i="1"/>
  <c r="C21" i="1"/>
  <c r="C22" i="1"/>
  <c r="C12" i="10"/>
  <c r="B13" i="10"/>
  <c r="G28" i="4"/>
  <c r="G29" i="4"/>
  <c r="J27" i="4"/>
  <c r="G30" i="4"/>
  <c r="A29" i="10"/>
  <c r="B28" i="10"/>
  <c r="L14" i="11"/>
  <c r="M13" i="11"/>
  <c r="D12" i="10" l="1"/>
  <c r="C13" i="10"/>
  <c r="E28" i="9"/>
  <c r="D29" i="9"/>
  <c r="A45" i="10"/>
  <c r="B44" i="10"/>
  <c r="E21" i="3"/>
  <c r="E22" i="3"/>
  <c r="F20" i="3"/>
  <c r="E23" i="3"/>
  <c r="J29" i="4"/>
  <c r="J30" i="4"/>
  <c r="M27" i="4"/>
  <c r="J28" i="4"/>
  <c r="E20" i="1"/>
  <c r="D21" i="1"/>
  <c r="D22" i="1"/>
  <c r="D23" i="1"/>
  <c r="C28" i="10"/>
  <c r="B29" i="10"/>
  <c r="S28" i="2"/>
  <c r="S29" i="2"/>
  <c r="S30" i="2"/>
  <c r="A31" i="2"/>
  <c r="N13" i="11"/>
  <c r="M14" i="11"/>
  <c r="V44" i="14"/>
  <c r="V45" i="14"/>
  <c r="V43" i="14"/>
  <c r="Z41" i="14"/>
  <c r="D28" i="10" l="1"/>
  <c r="C29" i="10"/>
  <c r="E21" i="1"/>
  <c r="E22" i="1"/>
  <c r="F20" i="1"/>
  <c r="E23" i="1"/>
  <c r="F28" i="9"/>
  <c r="E29" i="9"/>
  <c r="C44" i="10"/>
  <c r="B45" i="10"/>
  <c r="D31" i="2"/>
  <c r="A34" i="2"/>
  <c r="A33" i="2"/>
  <c r="A32" i="2"/>
  <c r="B50" i="14"/>
  <c r="Z45" i="14"/>
  <c r="Z44" i="14"/>
  <c r="Z43" i="14"/>
  <c r="O13" i="11"/>
  <c r="N14" i="11"/>
  <c r="P27" i="4"/>
  <c r="M30" i="4"/>
  <c r="M28" i="4"/>
  <c r="M29" i="4"/>
  <c r="G20" i="3"/>
  <c r="F21" i="3"/>
  <c r="F22" i="3"/>
  <c r="F23" i="3"/>
  <c r="E12" i="10"/>
  <c r="D13" i="10"/>
  <c r="B53" i="14" l="1"/>
  <c r="F50" i="14"/>
  <c r="B54" i="14"/>
  <c r="B52" i="14"/>
  <c r="G28" i="9"/>
  <c r="F29" i="9"/>
  <c r="P13" i="11"/>
  <c r="O14" i="11"/>
  <c r="G31" i="2"/>
  <c r="D33" i="2"/>
  <c r="D32" i="2"/>
  <c r="D34" i="2"/>
  <c r="E13" i="10"/>
  <c r="F12" i="10"/>
  <c r="G22" i="3"/>
  <c r="A24" i="3"/>
  <c r="G23" i="3"/>
  <c r="G21" i="3"/>
  <c r="S27" i="4"/>
  <c r="P28" i="4"/>
  <c r="P29" i="4"/>
  <c r="P30" i="4"/>
  <c r="D44" i="10"/>
  <c r="C45" i="10"/>
  <c r="F22" i="1"/>
  <c r="F23" i="1"/>
  <c r="F21" i="1"/>
  <c r="G20" i="1"/>
  <c r="D29" i="10"/>
  <c r="E28" i="10"/>
  <c r="A25" i="3" l="1"/>
  <c r="A26" i="3"/>
  <c r="B24" i="3"/>
  <c r="A27" i="3"/>
  <c r="S28" i="4"/>
  <c r="S29" i="4"/>
  <c r="A31" i="4"/>
  <c r="S30" i="4"/>
  <c r="P14" i="11"/>
  <c r="J15" i="11"/>
  <c r="E29" i="10"/>
  <c r="F28" i="10"/>
  <c r="G12" i="10"/>
  <c r="F13" i="10"/>
  <c r="F54" i="14"/>
  <c r="F53" i="14"/>
  <c r="F52" i="14"/>
  <c r="J50" i="14"/>
  <c r="A24" i="1"/>
  <c r="G23" i="1"/>
  <c r="G21" i="1"/>
  <c r="G22" i="1"/>
  <c r="E44" i="10"/>
  <c r="D45" i="10"/>
  <c r="G33" i="2"/>
  <c r="J31" i="2"/>
  <c r="G34" i="2"/>
  <c r="G32" i="2"/>
  <c r="G29" i="9"/>
  <c r="A30" i="9"/>
  <c r="G28" i="10" l="1"/>
  <c r="F29" i="10"/>
  <c r="E45" i="10"/>
  <c r="F44" i="10"/>
  <c r="A26" i="1"/>
  <c r="B24" i="1"/>
  <c r="A27" i="1"/>
  <c r="A25" i="1"/>
  <c r="A32" i="4"/>
  <c r="A33" i="4"/>
  <c r="A34" i="4"/>
  <c r="D31" i="4"/>
  <c r="B26" i="3"/>
  <c r="B27" i="3"/>
  <c r="B25" i="3"/>
  <c r="C24" i="3"/>
  <c r="B30" i="9"/>
  <c r="A31" i="9"/>
  <c r="J33" i="2"/>
  <c r="J34" i="2"/>
  <c r="M31" i="2"/>
  <c r="J32" i="2"/>
  <c r="J52" i="14"/>
  <c r="N50" i="14"/>
  <c r="J54" i="14"/>
  <c r="J53" i="14"/>
  <c r="J16" i="11"/>
  <c r="K15" i="11"/>
  <c r="A14" i="10"/>
  <c r="G13" i="10"/>
  <c r="L15" i="11" l="1"/>
  <c r="K16" i="11"/>
  <c r="R50" i="14"/>
  <c r="N52" i="14"/>
  <c r="N53" i="14"/>
  <c r="N54" i="14"/>
  <c r="G44" i="10"/>
  <c r="F45" i="10"/>
  <c r="B27" i="1"/>
  <c r="C24" i="1"/>
  <c r="B25" i="1"/>
  <c r="B26" i="1"/>
  <c r="D24" i="3"/>
  <c r="C27" i="3"/>
  <c r="C25" i="3"/>
  <c r="C26" i="3"/>
  <c r="G31" i="4"/>
  <c r="D32" i="4"/>
  <c r="D33" i="4"/>
  <c r="D34" i="4"/>
  <c r="A15" i="10"/>
  <c r="B14" i="10"/>
  <c r="P31" i="2"/>
  <c r="M34" i="2"/>
  <c r="M32" i="2"/>
  <c r="M33" i="2"/>
  <c r="C30" i="9"/>
  <c r="B31" i="9"/>
  <c r="A30" i="10"/>
  <c r="G29" i="10"/>
  <c r="A46" i="10" l="1"/>
  <c r="G45" i="10"/>
  <c r="D30" i="9"/>
  <c r="C31" i="9"/>
  <c r="S31" i="2"/>
  <c r="P32" i="2"/>
  <c r="P33" i="2"/>
  <c r="P34" i="2"/>
  <c r="R53" i="14"/>
  <c r="V50" i="14"/>
  <c r="R54" i="14"/>
  <c r="R52" i="14"/>
  <c r="B15" i="10"/>
  <c r="C14" i="10"/>
  <c r="C25" i="1"/>
  <c r="C26" i="1"/>
  <c r="C27" i="1"/>
  <c r="D24" i="1"/>
  <c r="B30" i="10"/>
  <c r="A31" i="10"/>
  <c r="G33" i="4"/>
  <c r="J31" i="4"/>
  <c r="G34" i="4"/>
  <c r="G32" i="4"/>
  <c r="E24" i="3"/>
  <c r="D25" i="3"/>
  <c r="D26" i="3"/>
  <c r="D27" i="3"/>
  <c r="M15" i="11"/>
  <c r="L16" i="11"/>
  <c r="B31" i="10" l="1"/>
  <c r="C30" i="10"/>
  <c r="D31" i="9"/>
  <c r="E30" i="9"/>
  <c r="D14" i="10"/>
  <c r="C15" i="10"/>
  <c r="V54" i="14"/>
  <c r="Z50" i="14"/>
  <c r="V52" i="14"/>
  <c r="V53" i="14"/>
  <c r="J34" i="4"/>
  <c r="M31" i="4"/>
  <c r="J32" i="4"/>
  <c r="J33" i="4"/>
  <c r="E24" i="1"/>
  <c r="D25" i="1"/>
  <c r="D26" i="1"/>
  <c r="D27" i="1"/>
  <c r="M16" i="11"/>
  <c r="N15" i="11"/>
  <c r="E25" i="3"/>
  <c r="E26" i="3"/>
  <c r="F24" i="3"/>
  <c r="E27" i="3"/>
  <c r="S32" i="2"/>
  <c r="S33" i="2"/>
  <c r="S34" i="2"/>
  <c r="A47" i="10"/>
  <c r="B46" i="10"/>
  <c r="M32" i="4" l="1"/>
  <c r="M33" i="4"/>
  <c r="P31" i="4"/>
  <c r="M34" i="4"/>
  <c r="F30" i="9"/>
  <c r="E31" i="9"/>
  <c r="E26" i="1"/>
  <c r="F24" i="1"/>
  <c r="E27" i="1"/>
  <c r="E25" i="1"/>
  <c r="D30" i="10"/>
  <c r="C31" i="10"/>
  <c r="O15" i="11"/>
  <c r="N16" i="11"/>
  <c r="Z52" i="14"/>
  <c r="Z53" i="14"/>
  <c r="Z54" i="14"/>
  <c r="F26" i="3"/>
  <c r="F27" i="3"/>
  <c r="G24" i="3"/>
  <c r="F25" i="3"/>
  <c r="B47" i="10"/>
  <c r="C46" i="10"/>
  <c r="E14" i="10"/>
  <c r="D15" i="10"/>
  <c r="F14" i="10" l="1"/>
  <c r="E15" i="10"/>
  <c r="G27" i="3"/>
  <c r="G25" i="3"/>
  <c r="G26" i="3"/>
  <c r="F27" i="1"/>
  <c r="G24" i="1"/>
  <c r="F25" i="1"/>
  <c r="F26" i="1"/>
  <c r="D46" i="10"/>
  <c r="C47" i="10"/>
  <c r="E30" i="10"/>
  <c r="D31" i="10"/>
  <c r="S31" i="4"/>
  <c r="P32" i="4"/>
  <c r="P33" i="4"/>
  <c r="P34" i="4"/>
  <c r="P15" i="11"/>
  <c r="P16" i="11" s="1"/>
  <c r="O16" i="11"/>
  <c r="G30" i="9"/>
  <c r="G31" i="9" s="1"/>
  <c r="F31" i="9"/>
  <c r="G25" i="1" l="1"/>
  <c r="G26" i="1"/>
  <c r="G27" i="1"/>
  <c r="S33" i="4"/>
  <c r="S34" i="4"/>
  <c r="S32" i="4"/>
  <c r="E46" i="10"/>
  <c r="D47" i="10"/>
  <c r="E31" i="10"/>
  <c r="F30" i="10"/>
  <c r="F15" i="10"/>
  <c r="G14" i="10"/>
  <c r="G15" i="10" s="1"/>
  <c r="F46" i="10" l="1"/>
  <c r="E47" i="10"/>
  <c r="F31" i="10"/>
  <c r="G30" i="10"/>
  <c r="G31" i="10" s="1"/>
  <c r="F47" i="10" l="1"/>
  <c r="G46" i="10"/>
  <c r="G47" i="10" s="1"/>
</calcChain>
</file>

<file path=xl/comments1.xml><?xml version="1.0" encoding="utf-8"?>
<comments xmlns="http://schemas.openxmlformats.org/spreadsheetml/2006/main">
  <authors>
    <author>S_Hashimoto</author>
  </authors>
  <commentList>
    <comment ref="V1" authorId="0" shapeId="0">
      <text>
        <r>
          <rPr>
            <b/>
            <i/>
            <sz val="9"/>
            <color indexed="12"/>
            <rFont val="Times New Roman"/>
            <family val="1"/>
          </rPr>
          <t>S_Hashimoto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:
</t>
        </r>
        <r>
          <rPr>
            <sz val="9"/>
            <color indexed="81"/>
            <rFont val="ＭＳ Ｐゴシック"/>
            <family val="3"/>
            <charset val="128"/>
          </rPr>
          <t>スケジュールの「</t>
        </r>
        <r>
          <rPr>
            <b/>
            <sz val="9"/>
            <color indexed="81"/>
            <rFont val="ＭＳ Ｐゴシック"/>
            <family val="3"/>
            <charset val="128"/>
          </rPr>
          <t>表示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ＭＳ Ｐゴシック"/>
            <family val="3"/>
            <charset val="128"/>
          </rPr>
          <t>非表示</t>
        </r>
        <r>
          <rPr>
            <sz val="9"/>
            <color indexed="81"/>
            <rFont val="ＭＳ Ｐゴシック"/>
            <family val="3"/>
            <charset val="128"/>
          </rPr>
          <t xml:space="preserve">」を設定します。
</t>
        </r>
      </text>
    </comment>
  </commentList>
</comments>
</file>

<file path=xl/comments2.xml><?xml version="1.0" encoding="utf-8"?>
<comments xmlns="http://schemas.openxmlformats.org/spreadsheetml/2006/main">
  <authors>
    <author>S_Hashimoto</author>
  </authors>
  <commentList>
    <comment ref="V1" authorId="0" shapeId="0">
      <text>
        <r>
          <rPr>
            <b/>
            <i/>
            <sz val="9"/>
            <color indexed="12"/>
            <rFont val="Times New Roman"/>
            <family val="1"/>
          </rPr>
          <t>S_Hashimoto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:
</t>
        </r>
        <r>
          <rPr>
            <sz val="9"/>
            <color indexed="81"/>
            <rFont val="ＭＳ Ｐゴシック"/>
            <family val="3"/>
            <charset val="128"/>
          </rPr>
          <t>スケジュールの「</t>
        </r>
        <r>
          <rPr>
            <b/>
            <sz val="9"/>
            <color indexed="81"/>
            <rFont val="ＭＳ Ｐゴシック"/>
            <family val="3"/>
            <charset val="128"/>
          </rPr>
          <t>表示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ＭＳ Ｐゴシック"/>
            <family val="3"/>
            <charset val="128"/>
          </rPr>
          <t>非表示</t>
        </r>
        <r>
          <rPr>
            <sz val="9"/>
            <color indexed="81"/>
            <rFont val="ＭＳ Ｐゴシック"/>
            <family val="3"/>
            <charset val="128"/>
          </rPr>
          <t xml:space="preserve">」を設定します。
</t>
        </r>
      </text>
    </comment>
  </commentList>
</comments>
</file>

<file path=xl/comments3.xml><?xml version="1.0" encoding="utf-8"?>
<comments xmlns="http://schemas.openxmlformats.org/spreadsheetml/2006/main">
  <authors>
    <author>S_Hashimoto</author>
  </authors>
  <commentList>
    <comment ref="H1" authorId="0" shapeId="0">
      <text>
        <r>
          <rPr>
            <b/>
            <i/>
            <sz val="9"/>
            <color indexed="12"/>
            <rFont val="Times New Roman"/>
            <family val="1"/>
          </rPr>
          <t>S_Hashimoto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:
</t>
        </r>
        <r>
          <rPr>
            <sz val="9"/>
            <color indexed="81"/>
            <rFont val="ＭＳ Ｐゴシック"/>
            <family val="3"/>
            <charset val="128"/>
          </rPr>
          <t>スケジュールの「</t>
        </r>
        <r>
          <rPr>
            <b/>
            <sz val="9"/>
            <color indexed="81"/>
            <rFont val="ＭＳ Ｐゴシック"/>
            <family val="3"/>
            <charset val="128"/>
          </rPr>
          <t>表示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ＭＳ Ｐゴシック"/>
            <family val="3"/>
            <charset val="128"/>
          </rPr>
          <t>非表示</t>
        </r>
        <r>
          <rPr>
            <sz val="9"/>
            <color indexed="81"/>
            <rFont val="ＭＳ Ｐゴシック"/>
            <family val="3"/>
            <charset val="128"/>
          </rPr>
          <t xml:space="preserve">」を設定します。
</t>
        </r>
      </text>
    </comment>
  </commentList>
</comments>
</file>

<file path=xl/comments4.xml><?xml version="1.0" encoding="utf-8"?>
<comments xmlns="http://schemas.openxmlformats.org/spreadsheetml/2006/main">
  <authors>
    <author>S_Hashimoto</author>
  </authors>
  <commentList>
    <comment ref="H1" authorId="0" shapeId="0">
      <text>
        <r>
          <rPr>
            <b/>
            <i/>
            <sz val="9"/>
            <color indexed="12"/>
            <rFont val="Times New Roman"/>
            <family val="1"/>
          </rPr>
          <t>S_Hashimoto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:
</t>
        </r>
        <r>
          <rPr>
            <sz val="9"/>
            <color indexed="81"/>
            <rFont val="ＭＳ Ｐゴシック"/>
            <family val="3"/>
            <charset val="128"/>
          </rPr>
          <t>スケジュールの「</t>
        </r>
        <r>
          <rPr>
            <b/>
            <sz val="9"/>
            <color indexed="81"/>
            <rFont val="ＭＳ Ｐゴシック"/>
            <family val="3"/>
            <charset val="128"/>
          </rPr>
          <t>表示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ＭＳ Ｐゴシック"/>
            <family val="3"/>
            <charset val="128"/>
          </rPr>
          <t>非表示</t>
        </r>
        <r>
          <rPr>
            <sz val="9"/>
            <color indexed="81"/>
            <rFont val="ＭＳ Ｐゴシック"/>
            <family val="3"/>
            <charset val="128"/>
          </rPr>
          <t xml:space="preserve">」を設定します。
</t>
        </r>
      </text>
    </comment>
  </commentList>
</comments>
</file>

<file path=xl/comments5.xml><?xml version="1.0" encoding="utf-8"?>
<comments xmlns="http://schemas.openxmlformats.org/spreadsheetml/2006/main">
  <authors>
    <author>S_Hashimoto</author>
  </authors>
  <commentList>
    <comment ref="H1" authorId="0" shapeId="0">
      <text>
        <r>
          <rPr>
            <b/>
            <i/>
            <sz val="9"/>
            <color indexed="12"/>
            <rFont val="Times New Roman"/>
            <family val="1"/>
          </rPr>
          <t>S_Hashimoto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:
</t>
        </r>
        <r>
          <rPr>
            <sz val="9"/>
            <color indexed="81"/>
            <rFont val="ＭＳ Ｐゴシック"/>
            <family val="3"/>
            <charset val="128"/>
          </rPr>
          <t>スケジュールの「</t>
        </r>
        <r>
          <rPr>
            <b/>
            <sz val="9"/>
            <color indexed="81"/>
            <rFont val="ＭＳ Ｐゴシック"/>
            <family val="3"/>
            <charset val="128"/>
          </rPr>
          <t>表示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ＭＳ Ｐゴシック"/>
            <family val="3"/>
            <charset val="128"/>
          </rPr>
          <t>非表示</t>
        </r>
        <r>
          <rPr>
            <sz val="9"/>
            <color indexed="81"/>
            <rFont val="ＭＳ Ｐゴシック"/>
            <family val="3"/>
            <charset val="128"/>
          </rPr>
          <t xml:space="preserve">」を設定します。
</t>
        </r>
      </text>
    </comment>
  </commentList>
</comments>
</file>

<file path=xl/comments6.xml><?xml version="1.0" encoding="utf-8"?>
<comments xmlns="http://schemas.openxmlformats.org/spreadsheetml/2006/main">
  <authors>
    <author>S_Hashimoto</author>
  </authors>
  <commentList>
    <comment ref="H1" authorId="0" shapeId="0">
      <text>
        <r>
          <rPr>
            <b/>
            <i/>
            <sz val="9"/>
            <color indexed="12"/>
            <rFont val="Times New Roman"/>
            <family val="1"/>
          </rPr>
          <t>S_Hashimoto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:
</t>
        </r>
        <r>
          <rPr>
            <sz val="9"/>
            <color indexed="81"/>
            <rFont val="ＭＳ Ｐゴシック"/>
            <family val="3"/>
            <charset val="128"/>
          </rPr>
          <t>スケジュールの「</t>
        </r>
        <r>
          <rPr>
            <b/>
            <sz val="9"/>
            <color indexed="81"/>
            <rFont val="ＭＳ Ｐゴシック"/>
            <family val="3"/>
            <charset val="128"/>
          </rPr>
          <t>表示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ＭＳ Ｐゴシック"/>
            <family val="3"/>
            <charset val="128"/>
          </rPr>
          <t>非表示</t>
        </r>
        <r>
          <rPr>
            <sz val="9"/>
            <color indexed="81"/>
            <rFont val="ＭＳ Ｐゴシック"/>
            <family val="3"/>
            <charset val="128"/>
          </rPr>
          <t xml:space="preserve">」を設定します。
</t>
        </r>
      </text>
    </comment>
  </commentList>
</comments>
</file>

<file path=xl/comments7.xml><?xml version="1.0" encoding="utf-8"?>
<comments xmlns="http://schemas.openxmlformats.org/spreadsheetml/2006/main">
  <authors>
    <author>S_Hashimoto</author>
  </authors>
  <commentList>
    <comment ref="Q1" authorId="0" shapeId="0">
      <text>
        <r>
          <rPr>
            <b/>
            <i/>
            <sz val="9"/>
            <color indexed="12"/>
            <rFont val="Times New Roman"/>
            <family val="1"/>
          </rPr>
          <t>S_Hashimoto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:
</t>
        </r>
        <r>
          <rPr>
            <sz val="9"/>
            <color indexed="81"/>
            <rFont val="ＭＳ Ｐゴシック"/>
            <family val="3"/>
            <charset val="128"/>
          </rPr>
          <t>スケジュールの「</t>
        </r>
        <r>
          <rPr>
            <b/>
            <sz val="9"/>
            <color indexed="81"/>
            <rFont val="ＭＳ Ｐゴシック"/>
            <family val="3"/>
            <charset val="128"/>
          </rPr>
          <t>表示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ＭＳ Ｐゴシック"/>
            <family val="3"/>
            <charset val="128"/>
          </rPr>
          <t>非表示</t>
        </r>
        <r>
          <rPr>
            <sz val="9"/>
            <color indexed="81"/>
            <rFont val="ＭＳ Ｐゴシック"/>
            <family val="3"/>
            <charset val="128"/>
          </rPr>
          <t xml:space="preserve">」を設定します。
</t>
        </r>
      </text>
    </comment>
  </commentList>
</comments>
</file>

<file path=xl/comments8.xml><?xml version="1.0" encoding="utf-8"?>
<comments xmlns="http://schemas.openxmlformats.org/spreadsheetml/2006/main">
  <authors>
    <author>S_Hashimoto</author>
  </authors>
  <commentList>
    <comment ref="T1" authorId="0" shapeId="0">
      <text>
        <r>
          <rPr>
            <b/>
            <i/>
            <sz val="9"/>
            <color indexed="12"/>
            <rFont val="Times New Roman"/>
            <family val="1"/>
          </rPr>
          <t>S_Hashimoto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:
</t>
        </r>
        <r>
          <rPr>
            <sz val="9"/>
            <color indexed="81"/>
            <rFont val="ＭＳ Ｐゴシック"/>
            <family val="3"/>
            <charset val="128"/>
          </rPr>
          <t>スケジュールの「</t>
        </r>
        <r>
          <rPr>
            <b/>
            <sz val="9"/>
            <color indexed="81"/>
            <rFont val="ＭＳ Ｐゴシック"/>
            <family val="3"/>
            <charset val="128"/>
          </rPr>
          <t>表示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ＭＳ Ｐゴシック"/>
            <family val="3"/>
            <charset val="128"/>
          </rPr>
          <t>非表示</t>
        </r>
        <r>
          <rPr>
            <sz val="9"/>
            <color indexed="81"/>
            <rFont val="ＭＳ Ｐゴシック"/>
            <family val="3"/>
            <charset val="128"/>
          </rPr>
          <t xml:space="preserve">」を設定します。
</t>
        </r>
      </text>
    </comment>
  </commentList>
</comments>
</file>

<file path=xl/comments9.xml><?xml version="1.0" encoding="utf-8"?>
<comments xmlns="http://schemas.openxmlformats.org/spreadsheetml/2006/main">
  <authors>
    <author>S_Hashimoto</author>
  </authors>
  <commentList>
    <comment ref="AD1" authorId="0" shapeId="0">
      <text>
        <r>
          <rPr>
            <b/>
            <i/>
            <sz val="9"/>
            <color indexed="12"/>
            <rFont val="Times New Roman"/>
            <family val="1"/>
          </rPr>
          <t>S_Hashimoto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:
</t>
        </r>
        <r>
          <rPr>
            <sz val="9"/>
            <color indexed="81"/>
            <rFont val="ＭＳ Ｐゴシック"/>
            <family val="3"/>
            <charset val="128"/>
          </rPr>
          <t>スケジュールの「</t>
        </r>
        <r>
          <rPr>
            <b/>
            <sz val="9"/>
            <color indexed="81"/>
            <rFont val="ＭＳ Ｐゴシック"/>
            <family val="3"/>
            <charset val="128"/>
          </rPr>
          <t>表示</t>
        </r>
        <r>
          <rPr>
            <sz val="9"/>
            <color indexed="81"/>
            <rFont val="ＭＳ Ｐゴシック"/>
            <family val="3"/>
            <charset val="128"/>
          </rPr>
          <t>・</t>
        </r>
        <r>
          <rPr>
            <b/>
            <sz val="9"/>
            <color indexed="81"/>
            <rFont val="ＭＳ Ｐゴシック"/>
            <family val="3"/>
            <charset val="128"/>
          </rPr>
          <t>非表示</t>
        </r>
        <r>
          <rPr>
            <sz val="9"/>
            <color indexed="81"/>
            <rFont val="ＭＳ Ｐゴシック"/>
            <family val="3"/>
            <charset val="128"/>
          </rPr>
          <t xml:space="preserve">」を設定します。
</t>
        </r>
      </text>
    </comment>
  </commentList>
</comments>
</file>

<file path=xl/sharedStrings.xml><?xml version="1.0" encoding="utf-8"?>
<sst xmlns="http://schemas.openxmlformats.org/spreadsheetml/2006/main" count="199" uniqueCount="110">
  <si>
    <t>元旦</t>
  </si>
  <si>
    <t>年始休暇</t>
  </si>
  <si>
    <t/>
  </si>
  <si>
    <t>成人の日</t>
  </si>
  <si>
    <t>振替休日</t>
  </si>
  <si>
    <t>建国記念の日</t>
  </si>
  <si>
    <t>春分の日</t>
  </si>
  <si>
    <t>昭和の日</t>
  </si>
  <si>
    <t>メーデー</t>
  </si>
  <si>
    <t>憲法記念日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</si>
  <si>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</si>
  <si>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</si>
  <si>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</si>
  <si>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</si>
  <si>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</si>
  <si>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</si>
  <si>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</si>
  <si>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</si>
  <si>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</si>
  <si>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年末休暇</t>
  </si>
  <si>
    <t>年</t>
    <rPh sb="0" eb="1">
      <t>ネン</t>
    </rPh>
    <phoneticPr fontId="1"/>
  </si>
  <si>
    <t>月</t>
    <rPh sb="0" eb="1">
      <t>ツキ</t>
    </rPh>
    <phoneticPr fontId="1"/>
  </si>
  <si>
    <t>Item</t>
    <phoneticPr fontId="1"/>
  </si>
  <si>
    <t>組織名：</t>
    <rPh sb="0" eb="3">
      <t>ソシキメイ</t>
    </rPh>
    <phoneticPr fontId="1"/>
  </si>
  <si>
    <t>xls-hashimoto</t>
    <phoneticPr fontId="1"/>
  </si>
  <si>
    <t>安　全　第　一</t>
    <rPh sb="0" eb="1">
      <t>アン</t>
    </rPh>
    <rPh sb="2" eb="3">
      <t>ゼン</t>
    </rPh>
    <rPh sb="4" eb="5">
      <t>ダイ</t>
    </rPh>
    <rPh sb="6" eb="7">
      <t>イチ</t>
    </rPh>
    <phoneticPr fontId="1"/>
  </si>
  <si>
    <t>開始日:</t>
    <rPh sb="0" eb="2">
      <t>カイシ</t>
    </rPh>
    <rPh sb="2" eb="3">
      <t>ヒ</t>
    </rPh>
    <phoneticPr fontId="1"/>
  </si>
  <si>
    <t>目標日:</t>
    <rPh sb="0" eb="2">
      <t>モクヒョウ</t>
    </rPh>
    <rPh sb="2" eb="3">
      <t>ヒ</t>
    </rPh>
    <phoneticPr fontId="1"/>
  </si>
  <si>
    <t>目標 =</t>
    <rPh sb="0" eb="2">
      <t>モクヒョウ</t>
    </rPh>
    <phoneticPr fontId="1"/>
  </si>
  <si>
    <t xml:space="preserve">無災害年数 : </t>
    <phoneticPr fontId="1"/>
  </si>
  <si>
    <t xml:space="preserve">無災害日数 : </t>
    <rPh sb="3" eb="4">
      <t>ニチ</t>
    </rPh>
    <phoneticPr fontId="1"/>
  </si>
  <si>
    <t xml:space="preserve">無災害時間数 : </t>
    <rPh sb="3" eb="5">
      <t>ジカン</t>
    </rPh>
    <phoneticPr fontId="1"/>
  </si>
  <si>
    <r>
      <t xml:space="preserve">All Rights Reserved C </t>
    </r>
    <r>
      <rPr>
        <b/>
        <i/>
        <sz val="5"/>
        <color indexed="12"/>
        <rFont val="Arial"/>
        <family val="2"/>
      </rPr>
      <t>xls-hashimoto</t>
    </r>
    <r>
      <rPr>
        <b/>
        <sz val="5"/>
        <rFont val="Arial"/>
        <family val="2"/>
      </rPr>
      <t xml:space="preserve"> 2011</t>
    </r>
    <phoneticPr fontId="1"/>
  </si>
  <si>
    <t>(</t>
    <phoneticPr fontId="1"/>
  </si>
  <si>
    <t>)</t>
    <phoneticPr fontId="1"/>
  </si>
  <si>
    <t>Start</t>
    <phoneticPr fontId="1"/>
  </si>
  <si>
    <t>End</t>
    <phoneticPr fontId="1"/>
  </si>
  <si>
    <r>
      <t>項目</t>
    </r>
    <r>
      <rPr>
        <sz val="11"/>
        <color indexed="8"/>
        <rFont val="Arial"/>
        <family val="2"/>
      </rPr>
      <t>1</t>
    </r>
    <rPh sb="0" eb="2">
      <t>コウモク</t>
    </rPh>
    <phoneticPr fontId="1"/>
  </si>
  <si>
    <r>
      <t>項目</t>
    </r>
    <r>
      <rPr>
        <sz val="11"/>
        <color indexed="8"/>
        <rFont val="Arial"/>
        <family val="2"/>
      </rPr>
      <t>2</t>
    </r>
    <rPh sb="0" eb="2">
      <t>コウモク</t>
    </rPh>
    <phoneticPr fontId="1"/>
  </si>
  <si>
    <r>
      <t>項目</t>
    </r>
    <r>
      <rPr>
        <sz val="11"/>
        <color indexed="8"/>
        <rFont val="Arial"/>
        <family val="2"/>
      </rPr>
      <t>3</t>
    </r>
    <rPh sb="0" eb="2">
      <t>コウモク</t>
    </rPh>
    <phoneticPr fontId="1"/>
  </si>
  <si>
    <t>yyyy/mm/dd</t>
    <phoneticPr fontId="1"/>
  </si>
  <si>
    <t>表示</t>
  </si>
  <si>
    <t>1/5_項目1</t>
  </si>
  <si>
    <t>1/5_項目2</t>
  </si>
  <si>
    <t>1/5_項目3</t>
  </si>
  <si>
    <t>1/6_項目1</t>
  </si>
  <si>
    <t>1/6_項目2</t>
  </si>
  <si>
    <t>1/6_項目3</t>
  </si>
  <si>
    <t>1/7_項目1</t>
  </si>
  <si>
    <t>1/7_項目2</t>
  </si>
  <si>
    <t>1/7_項目3</t>
  </si>
  <si>
    <t>1/8_項目1</t>
  </si>
  <si>
    <t>1/8_項目2</t>
  </si>
  <si>
    <t>1/8_項目3</t>
  </si>
  <si>
    <t>1/9_項目1</t>
  </si>
  <si>
    <t>1/9_項目2</t>
  </si>
  <si>
    <t>1/9_項目3</t>
  </si>
  <si>
    <t>1/10_項目1</t>
  </si>
  <si>
    <t>1/10_項目2</t>
  </si>
  <si>
    <t>1/10_項目3</t>
  </si>
  <si>
    <t>1/11_項目1</t>
  </si>
  <si>
    <t>1/11_項目2</t>
  </si>
  <si>
    <t>1/11_項目3</t>
  </si>
  <si>
    <t>1/12_項目1</t>
  </si>
  <si>
    <t>1/12_項目2</t>
  </si>
  <si>
    <t>1/12_項目3</t>
  </si>
  <si>
    <t>1/13_項目1</t>
  </si>
  <si>
    <t>1/13_項目2</t>
  </si>
  <si>
    <t>1/13_項目3</t>
  </si>
  <si>
    <t>1/14_項目1</t>
  </si>
  <si>
    <t>1/14_項目2</t>
  </si>
  <si>
    <t>1/14_項目3</t>
  </si>
  <si>
    <t>1/15_項目1</t>
  </si>
  <si>
    <t>1/15_項目2</t>
  </si>
  <si>
    <t>1/15_項目3</t>
  </si>
  <si>
    <t>1/16_項目1</t>
  </si>
  <si>
    <t>1/16_項目2</t>
  </si>
  <si>
    <t>1/16_項目3</t>
  </si>
  <si>
    <t>1/17_項目1</t>
  </si>
  <si>
    <t>1/17_項目2</t>
  </si>
  <si>
    <t>1/17_項目3</t>
  </si>
  <si>
    <t>1/18_項目1</t>
  </si>
  <si>
    <t>1/18_項目2</t>
  </si>
  <si>
    <t>1/18_項目3</t>
  </si>
  <si>
    <t>1/19_項目1</t>
  </si>
  <si>
    <t>1/19_項目2</t>
  </si>
  <si>
    <t>1/19_項目3</t>
  </si>
  <si>
    <t>1/20_項目1</t>
  </si>
  <si>
    <t>1/20_項目2</t>
  </si>
  <si>
    <t>1/20_項目3</t>
  </si>
  <si>
    <t>1/21_項目1</t>
  </si>
  <si>
    <t>1/21_項目2</t>
  </si>
  <si>
    <t>1/21_項目3</t>
  </si>
  <si>
    <t>1/22_項目1</t>
  </si>
  <si>
    <t>1/22_項目2</t>
  </si>
  <si>
    <t>1/22_項目3</t>
  </si>
  <si>
    <t>1/23_項目1</t>
  </si>
  <si>
    <t>1/23_項目2</t>
  </si>
  <si>
    <t>1/23_項目3</t>
  </si>
  <si>
    <t>1/24_項目1</t>
  </si>
  <si>
    <t>1/24_項目2</t>
  </si>
  <si>
    <t>1/24_項目3</t>
  </si>
  <si>
    <t>1/25_項目1</t>
  </si>
  <si>
    <t>1/25_項目2</t>
  </si>
  <si>
    <t>1/25_項目3</t>
  </si>
  <si>
    <t>誕生日</t>
    <rPh sb="0" eb="3">
      <t>タンジョウビ</t>
    </rPh>
    <phoneticPr fontId="1"/>
  </si>
  <si>
    <t>スケジュール</t>
    <phoneticPr fontId="1"/>
  </si>
  <si>
    <t>備忘録として予定を記入し残します</t>
    <rPh sb="0" eb="3">
      <t>ビボウロク</t>
    </rPh>
    <rPh sb="6" eb="8">
      <t>ヨテイ</t>
    </rPh>
    <rPh sb="9" eb="11">
      <t>キニュウ</t>
    </rPh>
    <rPh sb="12" eb="13">
      <t>ノコ</t>
    </rPh>
    <phoneticPr fontId="1"/>
  </si>
  <si>
    <r>
      <t xml:space="preserve">All Rights Reserved C </t>
    </r>
    <r>
      <rPr>
        <b/>
        <i/>
        <sz val="10"/>
        <color indexed="12"/>
        <rFont val="Times New Roman"/>
        <family val="1"/>
      </rPr>
      <t>xls-hashimoto</t>
    </r>
    <r>
      <rPr>
        <b/>
        <sz val="8"/>
        <rFont val="Arial"/>
        <family val="2"/>
      </rPr>
      <t xml:space="preserve"> 2011-2012</t>
    </r>
    <phoneticPr fontId="1"/>
  </si>
  <si>
    <t>Calendar Menu Schedule+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</si>
</sst>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d"/>
    <numFmt numFmtId="177" formatCode="aaa"/>
    <numFmt numFmtId="178" formatCode="yyyy/m"/>
    <numFmt numFmtId="179" formatCode="yyyy"/>
    <numFmt numFmtId="180" formatCode="m"/>
    <numFmt numFmtId="181" formatCode="[$-411]ggge&quot;年&quot;"/>
    <numFmt numFmtId="182" formatCode="ddd"/>
    <numFmt numFmtId="183" formatCode="mmmm\ yyyy"/>
    <numFmt numFmtId="184" formatCode="&quot; &quot;@"/>
    <numFmt numFmtId="185" formatCode="d\ "/>
    <numFmt numFmtId="186" formatCode="yyyy/m/d\ ddd"/>
    <numFmt numFmtId="187" formatCode="yyyy\ &quot;Safty Calender&quot;"/>
    <numFmt numFmtId="188" formatCode="&quot;Start  &quot;yy/m/d\ ddd"/>
    <numFmt numFmtId="189" formatCode="[$-411]ggge&quot;年&quot;m&quot;月&quot;d&quot;日&quot;\(aaa\);@"/>
    <numFmt numFmtId="190" formatCode="[$-411]ggge&quot;年&quot;m&quot;月&quot;d&quot;日&quot;\(aaa\)\ &quot;現&quot;&quot;在&quot;;@"/>
    <numFmt numFmtId="191" formatCode="#,##0&quot;日&quot;"/>
    <numFmt numFmtId="192" formatCode="#,##0&quot;時間&quot;"/>
    <numFmt numFmtId="193" formatCode="&quot;無災害年数 : &quot;#,##0"/>
    <numFmt numFmtId="194" formatCode="#,##0&quot;m&quot;"/>
    <numFmt numFmtId="195" formatCode="#,##0&quot;無災害年&quot;"/>
    <numFmt numFmtId="196" formatCode="&quot;無災害日数 : &quot;#,##0"/>
    <numFmt numFmtId="197" formatCode="#,##0&quot;無災害日&quot;"/>
    <numFmt numFmtId="198" formatCode="&quot;無災害時間数 : &quot;#,##0"/>
    <numFmt numFmtId="199" formatCode="#,##0&quot;無災害時間&quot;"/>
    <numFmt numFmtId="200" formatCode="&quot;Incident Free Days : &quot;#,##0"/>
    <numFmt numFmtId="201" formatCode="mmmm\ \ m"/>
    <numFmt numFmtId="202" formatCode="dddd\ aaa"/>
    <numFmt numFmtId="203" formatCode="0_ "/>
    <numFmt numFmtId="207" formatCode="[$-411]ggge&quot;年&quot;m&quot;月&quot;"/>
    <numFmt numFmtId="208" formatCode="dddd"/>
    <numFmt numFmtId="209" formatCode="mmmm"/>
    <numFmt numFmtId="211" formatCode="yyyy/m/d\(aaa\)"/>
  </numFmts>
  <fonts count="9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sz val="28"/>
      <color indexed="8"/>
      <name val="Arial"/>
      <family val="2"/>
    </font>
    <font>
      <sz val="10"/>
      <color indexed="8"/>
      <name val="Arial"/>
      <family val="2"/>
    </font>
    <font>
      <b/>
      <sz val="55"/>
      <color indexed="10"/>
      <name val="Arial"/>
      <family val="2"/>
    </font>
    <font>
      <b/>
      <sz val="55"/>
      <color indexed="8"/>
      <name val="Arial"/>
      <family val="2"/>
    </font>
    <font>
      <sz val="20"/>
      <color indexed="10"/>
      <name val="Arial"/>
      <family val="2"/>
    </font>
    <font>
      <sz val="11"/>
      <color indexed="8"/>
      <name val="ＭＳ Ｐゴシック"/>
      <family val="3"/>
      <charset val="128"/>
    </font>
    <font>
      <b/>
      <sz val="36"/>
      <color indexed="8"/>
      <name val="Arial"/>
      <family val="2"/>
    </font>
    <font>
      <sz val="16"/>
      <color indexed="8"/>
      <name val="Arial"/>
      <family val="2"/>
    </font>
    <font>
      <sz val="20"/>
      <color indexed="12"/>
      <name val="Arial"/>
      <family val="2"/>
    </font>
    <font>
      <b/>
      <sz val="55"/>
      <color indexed="12"/>
      <name val="Arial"/>
      <family val="2"/>
    </font>
    <font>
      <b/>
      <sz val="24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20"/>
      <color indexed="8"/>
      <name val="Arial"/>
      <family val="2"/>
    </font>
    <font>
      <b/>
      <sz val="14"/>
      <color indexed="9"/>
      <name val="Arial"/>
      <family val="2"/>
    </font>
    <font>
      <b/>
      <sz val="48"/>
      <color indexed="10"/>
      <name val="Arial"/>
      <family val="2"/>
    </font>
    <font>
      <b/>
      <sz val="48"/>
      <color indexed="8"/>
      <name val="Arial"/>
      <family val="2"/>
    </font>
    <font>
      <b/>
      <sz val="48"/>
      <color indexed="12"/>
      <name val="Arial"/>
      <family val="2"/>
    </font>
    <font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4"/>
      <name val="Arial"/>
      <family val="2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9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48"/>
      <color indexed="17"/>
      <name val="HG丸ｺﾞｼｯｸM-PRO"/>
      <family val="3"/>
      <charset val="128"/>
    </font>
    <font>
      <sz val="48"/>
      <name val="HG丸ｺﾞｼｯｸM-PRO"/>
      <family val="3"/>
      <charset val="128"/>
    </font>
    <font>
      <sz val="15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5"/>
      <color indexed="12"/>
      <name val="HG丸ｺﾞｼｯｸM-PRO"/>
      <family val="3"/>
      <charset val="128"/>
    </font>
    <font>
      <sz val="200"/>
      <color indexed="41"/>
      <name val="HG丸ｺﾞｼｯｸM-PRO"/>
      <family val="3"/>
      <charset val="128"/>
    </font>
    <font>
      <b/>
      <sz val="12"/>
      <color indexed="17"/>
      <name val="HG丸ｺﾞｼｯｸM-PRO"/>
      <family val="3"/>
      <charset val="128"/>
    </font>
    <font>
      <b/>
      <i/>
      <sz val="36"/>
      <color indexed="17"/>
      <name val="HG丸ｺﾞｼｯｸM-PRO"/>
      <family val="3"/>
      <charset val="128"/>
    </font>
    <font>
      <b/>
      <i/>
      <sz val="36"/>
      <name val="HG丸ｺﾞｼｯｸM-PRO"/>
      <family val="3"/>
      <charset val="128"/>
    </font>
    <font>
      <sz val="12"/>
      <color indexed="17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5"/>
      <name val="Arial"/>
      <family val="2"/>
    </font>
    <font>
      <b/>
      <i/>
      <sz val="5"/>
      <color indexed="12"/>
      <name val="Arial"/>
      <family val="2"/>
    </font>
    <font>
      <sz val="5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5"/>
      <color indexed="17"/>
      <name val="HG丸ｺﾞｼｯｸM-PRO"/>
      <family val="3"/>
      <charset val="128"/>
    </font>
    <font>
      <sz val="15"/>
      <color indexed="17"/>
      <name val="HG丸ｺﾞｼｯｸM-PRO"/>
      <family val="3"/>
      <charset val="128"/>
    </font>
    <font>
      <b/>
      <sz val="14"/>
      <color indexed="17"/>
      <name val="HG丸ｺﾞｼｯｸM-PRO"/>
      <family val="3"/>
      <charset val="128"/>
    </font>
    <font>
      <sz val="14"/>
      <color indexed="17"/>
      <name val="HG丸ｺﾞｼｯｸM-PRO"/>
      <family val="3"/>
      <charset val="128"/>
    </font>
    <font>
      <sz val="11"/>
      <color indexed="17"/>
      <name val="HG丸ｺﾞｼｯｸM-PRO"/>
      <family val="3"/>
      <charset val="128"/>
    </font>
    <font>
      <i/>
      <sz val="9"/>
      <color indexed="9"/>
      <name val="Arial"/>
      <family val="2"/>
    </font>
    <font>
      <b/>
      <i/>
      <sz val="11"/>
      <color indexed="9"/>
      <name val="Arial"/>
      <family val="2"/>
    </font>
    <font>
      <b/>
      <sz val="28"/>
      <color indexed="8"/>
      <name val="Arial"/>
      <family val="2"/>
    </font>
    <font>
      <b/>
      <sz val="36"/>
      <color indexed="10"/>
      <name val="Arial"/>
      <family val="2"/>
    </font>
    <font>
      <b/>
      <sz val="36"/>
      <color indexed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26"/>
      <color indexed="10"/>
      <name val="Arial"/>
      <family val="2"/>
    </font>
    <font>
      <b/>
      <sz val="26"/>
      <color indexed="8"/>
      <name val="Arial"/>
      <family val="2"/>
    </font>
    <font>
      <b/>
      <sz val="26"/>
      <color indexed="12"/>
      <name val="Arial"/>
      <family val="2"/>
    </font>
    <font>
      <sz val="10"/>
      <color indexed="9"/>
      <name val="Arial"/>
      <family val="2"/>
    </font>
    <font>
      <b/>
      <sz val="65"/>
      <color indexed="8"/>
      <name val="Arial"/>
      <family val="2"/>
    </font>
    <font>
      <b/>
      <sz val="45"/>
      <color indexed="8"/>
      <name val="Arial"/>
      <family val="2"/>
    </font>
    <font>
      <b/>
      <sz val="85"/>
      <color indexed="8"/>
      <name val="Arial"/>
      <family val="2"/>
    </font>
    <font>
      <sz val="24"/>
      <color indexed="8"/>
      <name val="Arial"/>
      <family val="2"/>
    </font>
    <font>
      <sz val="22"/>
      <color indexed="18"/>
      <name val="ＭＳ Ｐゴシック"/>
      <family val="3"/>
      <charset val="128"/>
    </font>
    <font>
      <b/>
      <sz val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4"/>
      <color indexed="8"/>
      <name val="Arial"/>
      <family val="2"/>
    </font>
    <font>
      <sz val="7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24"/>
      <color indexed="12"/>
      <name val="Arial"/>
      <family val="2"/>
    </font>
    <font>
      <b/>
      <i/>
      <sz val="24"/>
      <color indexed="8"/>
      <name val="Arial"/>
      <family val="2"/>
    </font>
    <font>
      <b/>
      <i/>
      <sz val="24"/>
      <color indexed="10"/>
      <name val="Arial"/>
      <family val="2"/>
    </font>
    <font>
      <b/>
      <sz val="72"/>
      <color indexed="8"/>
      <name val="Arial"/>
      <family val="2"/>
    </font>
    <font>
      <b/>
      <i/>
      <sz val="11"/>
      <color indexed="12"/>
      <name val="Times New Roman"/>
      <family val="1"/>
    </font>
    <font>
      <b/>
      <i/>
      <sz val="20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i/>
      <sz val="10"/>
      <color indexed="12"/>
      <name val="Times New Roman"/>
      <family val="1"/>
    </font>
    <font>
      <b/>
      <i/>
      <sz val="26"/>
      <color indexed="12"/>
      <name val="Times New Roman"/>
      <family val="1"/>
    </font>
    <font>
      <sz val="11"/>
      <color indexed="63"/>
      <name val="Arial"/>
      <family val="2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sz val="9"/>
      <color indexed="12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20"/>
      <color indexed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0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dotted">
        <color indexed="55"/>
      </bottom>
      <diagonal/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22"/>
      </left>
      <right style="hair">
        <color indexed="22"/>
      </right>
      <top style="thin">
        <color indexed="9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  <diagonal/>
    </border>
    <border>
      <left style="hair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hair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2"/>
      </top>
      <bottom style="medium">
        <color indexed="22"/>
      </bottom>
      <diagonal/>
    </border>
    <border>
      <left style="hair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/>
      <right style="hair">
        <color indexed="22"/>
      </right>
      <top style="thin">
        <color indexed="9"/>
      </top>
      <bottom style="thin">
        <color indexed="22"/>
      </bottom>
      <diagonal/>
    </border>
    <border>
      <left/>
      <right style="hair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/>
      <right/>
      <top style="thin">
        <color indexed="11"/>
      </top>
      <bottom/>
      <diagonal/>
    </border>
    <border>
      <left style="thin">
        <color indexed="11"/>
      </left>
      <right style="thick">
        <color indexed="11"/>
      </right>
      <top style="thick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ck">
        <color indexed="11"/>
      </right>
      <top style="thin">
        <color indexed="11"/>
      </top>
      <bottom style="thick">
        <color indexed="11"/>
      </bottom>
      <diagonal/>
    </border>
    <border>
      <left/>
      <right style="thin">
        <color indexed="11"/>
      </right>
      <top style="thick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ck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55"/>
      </left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medium">
        <color indexed="55"/>
      </right>
      <top/>
      <bottom style="dotted">
        <color indexed="55"/>
      </bottom>
      <diagonal/>
    </border>
    <border>
      <left style="medium">
        <color indexed="55"/>
      </left>
      <right style="thin">
        <color indexed="9"/>
      </right>
      <top style="medium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5"/>
      </top>
      <bottom style="thin">
        <color indexed="9"/>
      </bottom>
      <diagonal/>
    </border>
    <border>
      <left style="thin">
        <color indexed="9"/>
      </left>
      <right style="medium">
        <color indexed="55"/>
      </right>
      <top style="medium">
        <color indexed="55"/>
      </top>
      <bottom style="thin">
        <color indexed="9"/>
      </bottom>
      <diagonal/>
    </border>
    <border>
      <left style="medium">
        <color indexed="55"/>
      </left>
      <right style="thin">
        <color indexed="9"/>
      </right>
      <top style="medium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medium">
        <color indexed="55"/>
      </top>
      <bottom style="thin">
        <color indexed="55"/>
      </bottom>
      <diagonal/>
    </border>
    <border>
      <left style="thin">
        <color indexed="9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9"/>
      </right>
      <top style="thin">
        <color indexed="55"/>
      </top>
      <bottom/>
      <diagonal/>
    </border>
    <border>
      <left style="thin">
        <color indexed="9"/>
      </left>
      <right style="thin">
        <color indexed="9"/>
      </right>
      <top style="thin">
        <color indexed="55"/>
      </top>
      <bottom/>
      <diagonal/>
    </border>
    <border>
      <left style="thin">
        <color indexed="9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dotted">
        <color indexed="22"/>
      </left>
      <right style="dotted">
        <color indexed="22"/>
      </right>
      <top/>
      <bottom style="thin">
        <color indexed="22"/>
      </bottom>
      <diagonal/>
    </border>
    <border>
      <left style="dotted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dotted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dotted">
        <color indexed="45"/>
      </bottom>
      <diagonal/>
    </border>
    <border>
      <left/>
      <right/>
      <top style="dotted">
        <color indexed="45"/>
      </top>
      <bottom style="dotted">
        <color indexed="45"/>
      </bottom>
      <diagonal/>
    </border>
    <border>
      <left/>
      <right style="thick">
        <color indexed="45"/>
      </right>
      <top/>
      <bottom/>
      <diagonal/>
    </border>
    <border>
      <left/>
      <right style="thick">
        <color indexed="45"/>
      </right>
      <top/>
      <bottom style="thick">
        <color indexed="45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ck">
        <color indexed="22"/>
      </right>
      <top/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/>
      <bottom style="dotted">
        <color indexed="44"/>
      </bottom>
      <diagonal/>
    </border>
    <border>
      <left/>
      <right/>
      <top style="dotted">
        <color indexed="44"/>
      </top>
      <bottom style="dotted">
        <color indexed="44"/>
      </bottom>
      <diagonal/>
    </border>
    <border>
      <left/>
      <right style="thick">
        <color indexed="44"/>
      </right>
      <top/>
      <bottom/>
      <diagonal/>
    </border>
    <border>
      <left/>
      <right style="thick">
        <color indexed="44"/>
      </right>
      <top/>
      <bottom style="thick">
        <color indexed="4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9"/>
      </right>
      <top/>
      <bottom style="hair">
        <color indexed="64"/>
      </bottom>
      <diagonal/>
    </border>
    <border>
      <left style="thick">
        <color indexed="9"/>
      </left>
      <right/>
      <top style="thin">
        <color indexed="22"/>
      </top>
      <bottom style="hair">
        <color indexed="64"/>
      </bottom>
      <diagonal/>
    </border>
    <border>
      <left/>
      <right/>
      <top style="thin">
        <color indexed="22"/>
      </top>
      <bottom style="hair">
        <color indexed="64"/>
      </bottom>
      <diagonal/>
    </border>
    <border>
      <left/>
      <right style="thick">
        <color indexed="9"/>
      </right>
      <top style="thin">
        <color indexed="22"/>
      </top>
      <bottom style="hair">
        <color indexed="64"/>
      </bottom>
      <diagonal/>
    </border>
    <border>
      <left/>
      <right/>
      <top/>
      <bottom style="medium">
        <color indexed="55"/>
      </bottom>
      <diagonal/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  <diagonal/>
    </border>
    <border>
      <left style="thick">
        <color indexed="11"/>
      </left>
      <right style="medium">
        <color indexed="11"/>
      </right>
      <top/>
      <bottom/>
      <diagonal/>
    </border>
    <border>
      <left style="thick">
        <color indexed="11"/>
      </left>
      <right style="medium">
        <color indexed="11"/>
      </right>
      <top/>
      <bottom style="thick">
        <color indexed="11"/>
      </bottom>
      <diagonal/>
    </border>
    <border>
      <left style="thick">
        <color indexed="11"/>
      </left>
      <right style="medium">
        <color indexed="11"/>
      </right>
      <top style="thick">
        <color indexed="11"/>
      </top>
      <bottom/>
      <diagonal/>
    </border>
    <border>
      <left/>
      <right/>
      <top/>
      <bottom style="medium">
        <color indexed="45"/>
      </bottom>
      <diagonal/>
    </border>
    <border>
      <left/>
      <right style="medium">
        <color indexed="45"/>
      </right>
      <top/>
      <bottom style="medium">
        <color indexed="45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/>
      <top style="dotted">
        <color indexed="45"/>
      </top>
      <bottom style="thick">
        <color indexed="45"/>
      </bottom>
      <diagonal/>
    </border>
    <border>
      <left/>
      <right/>
      <top style="dotted">
        <color indexed="22"/>
      </top>
      <bottom style="thick">
        <color indexed="22"/>
      </bottom>
      <diagonal/>
    </border>
    <border>
      <left/>
      <right/>
      <top style="dotted">
        <color indexed="44"/>
      </top>
      <bottom style="thick">
        <color indexed="44"/>
      </bottom>
      <diagonal/>
    </border>
    <border>
      <left style="medium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medium">
        <color indexed="55"/>
      </right>
      <top style="dotted">
        <color indexed="55"/>
      </top>
      <bottom style="dotted">
        <color indexed="55"/>
      </bottom>
      <diagonal/>
    </border>
    <border>
      <left style="medium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dotted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dotted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dotted">
        <color indexed="55"/>
      </top>
      <bottom style="medium">
        <color indexed="55"/>
      </bottom>
      <diagonal/>
    </border>
    <border>
      <left style="thick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9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dotted">
        <color indexed="22"/>
      </right>
      <top/>
      <bottom style="thin">
        <color indexed="22"/>
      </bottom>
      <diagonal/>
    </border>
  </borders>
  <cellStyleXfs count="3">
    <xf numFmtId="0" fontId="0" fillId="0" borderId="0">
      <alignment vertical="center"/>
    </xf>
    <xf numFmtId="0" fontId="26" fillId="0" borderId="0"/>
    <xf numFmtId="0" fontId="26" fillId="0" borderId="0">
      <alignment vertical="center"/>
    </xf>
  </cellStyleXfs>
  <cellXfs count="341">
    <xf numFmtId="0" fontId="0" fillId="0" borderId="0" xfId="0">
      <alignment vertical="center"/>
    </xf>
    <xf numFmtId="14" fontId="2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3" fillId="0" borderId="2" xfId="0" applyNumberFormat="1" applyFont="1" applyBorder="1" applyAlignment="1">
      <alignment horizontal="left" vertical="center"/>
    </xf>
    <xf numFmtId="14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center" vertical="center" shrinkToFit="1"/>
    </xf>
    <xf numFmtId="182" fontId="16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17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Protection="1">
      <alignment vertical="center"/>
      <protection locked="0"/>
    </xf>
    <xf numFmtId="176" fontId="9" fillId="0" borderId="3" xfId="0" applyNumberFormat="1" applyFont="1" applyBorder="1" applyAlignment="1">
      <alignment horizontal="left" vertical="center"/>
    </xf>
    <xf numFmtId="176" fontId="13" fillId="0" borderId="4" xfId="0" applyNumberFormat="1" applyFont="1" applyBorder="1" applyAlignment="1">
      <alignment horizontal="left" vertical="center"/>
    </xf>
    <xf numFmtId="14" fontId="2" fillId="2" borderId="5" xfId="0" applyNumberFormat="1" applyFont="1" applyFill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right" vertical="center"/>
    </xf>
    <xf numFmtId="0" fontId="26" fillId="0" borderId="0" xfId="1"/>
    <xf numFmtId="0" fontId="29" fillId="0" borderId="0" xfId="1" applyFont="1" applyBorder="1" applyAlignment="1">
      <alignment horizontal="left"/>
    </xf>
    <xf numFmtId="0" fontId="30" fillId="0" borderId="0" xfId="1" applyFont="1" applyBorder="1" applyAlignment="1">
      <alignment horizontal="left"/>
    </xf>
    <xf numFmtId="0" fontId="26" fillId="0" borderId="0" xfId="1" applyBorder="1"/>
    <xf numFmtId="0" fontId="30" fillId="0" borderId="0" xfId="1" applyFont="1" applyBorder="1"/>
    <xf numFmtId="0" fontId="26" fillId="3" borderId="0" xfId="1" applyFill="1"/>
    <xf numFmtId="0" fontId="32" fillId="0" borderId="0" xfId="1" applyFont="1"/>
    <xf numFmtId="176" fontId="31" fillId="4" borderId="6" xfId="1" applyNumberFormat="1" applyFont="1" applyFill="1" applyBorder="1" applyAlignment="1">
      <alignment horizontal="center" vertical="center"/>
    </xf>
    <xf numFmtId="0" fontId="32" fillId="0" borderId="0" xfId="1" applyFont="1" applyFill="1"/>
    <xf numFmtId="0" fontId="32" fillId="0" borderId="0" xfId="1" applyFont="1" applyFill="1" applyAlignment="1"/>
    <xf numFmtId="0" fontId="32" fillId="0" borderId="7" xfId="1" applyFont="1" applyFill="1" applyBorder="1"/>
    <xf numFmtId="0" fontId="32" fillId="0" borderId="7" xfId="1" applyFont="1" applyFill="1" applyBorder="1" applyAlignment="1"/>
    <xf numFmtId="0" fontId="32" fillId="0" borderId="0" xfId="1" applyFont="1" applyAlignment="1"/>
    <xf numFmtId="0" fontId="32" fillId="0" borderId="8" xfId="1" applyFont="1" applyFill="1" applyBorder="1"/>
    <xf numFmtId="0" fontId="32" fillId="0" borderId="8" xfId="1" applyFont="1" applyFill="1" applyBorder="1" applyAlignment="1"/>
    <xf numFmtId="0" fontId="32" fillId="0" borderId="8" xfId="1" applyFont="1" applyFill="1" applyBorder="1" applyAlignment="1">
      <alignment horizontal="center" shrinkToFit="1"/>
    </xf>
    <xf numFmtId="0" fontId="32" fillId="0" borderId="0" xfId="1" applyFont="1" applyBorder="1"/>
    <xf numFmtId="0" fontId="26" fillId="0" borderId="0" xfId="1" applyAlignment="1"/>
    <xf numFmtId="0" fontId="0" fillId="0" borderId="5" xfId="0" applyBorder="1" applyAlignment="1">
      <alignment horizontal="right" vertical="center"/>
    </xf>
    <xf numFmtId="0" fontId="2" fillId="2" borderId="5" xfId="0" applyFont="1" applyFill="1" applyBorder="1">
      <alignment vertical="center"/>
    </xf>
    <xf numFmtId="176" fontId="31" fillId="4" borderId="9" xfId="1" applyNumberFormat="1" applyFont="1" applyFill="1" applyBorder="1" applyAlignment="1">
      <alignment horizontal="center" vertical="center"/>
    </xf>
    <xf numFmtId="0" fontId="32" fillId="0" borderId="10" xfId="1" applyFont="1" applyFill="1" applyBorder="1"/>
    <xf numFmtId="0" fontId="32" fillId="0" borderId="11" xfId="1" applyFont="1" applyFill="1" applyBorder="1"/>
    <xf numFmtId="0" fontId="32" fillId="0" borderId="11" xfId="1" applyFont="1" applyFill="1" applyBorder="1" applyAlignment="1">
      <alignment shrinkToFit="1"/>
    </xf>
    <xf numFmtId="0" fontId="32" fillId="0" borderId="12" xfId="1" applyFont="1" applyFill="1" applyBorder="1"/>
    <xf numFmtId="0" fontId="32" fillId="0" borderId="13" xfId="1" applyFont="1" applyFill="1" applyBorder="1"/>
    <xf numFmtId="0" fontId="32" fillId="0" borderId="14" xfId="1" applyFont="1" applyFill="1" applyBorder="1"/>
    <xf numFmtId="0" fontId="32" fillId="0" borderId="15" xfId="1" applyFont="1" applyFill="1" applyBorder="1"/>
    <xf numFmtId="0" fontId="32" fillId="0" borderId="16" xfId="1" applyFont="1" applyFill="1" applyBorder="1"/>
    <xf numFmtId="184" fontId="26" fillId="0" borderId="17" xfId="1" applyNumberFormat="1" applyBorder="1" applyAlignment="1">
      <alignment vertical="center"/>
    </xf>
    <xf numFmtId="184" fontId="26" fillId="0" borderId="18" xfId="1" applyNumberFormat="1" applyFont="1" applyBorder="1" applyAlignment="1">
      <alignment vertical="center"/>
    </xf>
    <xf numFmtId="184" fontId="26" fillId="0" borderId="18" xfId="1" applyNumberFormat="1" applyBorder="1" applyAlignment="1">
      <alignment vertical="center"/>
    </xf>
    <xf numFmtId="184" fontId="32" fillId="0" borderId="18" xfId="1" applyNumberFormat="1" applyFont="1" applyBorder="1" applyAlignment="1">
      <alignment vertical="center"/>
    </xf>
    <xf numFmtId="184" fontId="32" fillId="0" borderId="19" xfId="1" applyNumberFormat="1" applyFont="1" applyBorder="1" applyAlignment="1">
      <alignment vertical="center"/>
    </xf>
    <xf numFmtId="0" fontId="32" fillId="0" borderId="0" xfId="0" applyFont="1" applyBorder="1">
      <alignment vertical="center"/>
    </xf>
    <xf numFmtId="0" fontId="32" fillId="0" borderId="0" xfId="0" applyFont="1">
      <alignment vertical="center"/>
    </xf>
    <xf numFmtId="22" fontId="41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>
      <alignment vertical="center"/>
    </xf>
    <xf numFmtId="14" fontId="34" fillId="0" borderId="0" xfId="0" applyNumberFormat="1" applyFont="1" applyFill="1" applyBorder="1">
      <alignment vertical="center"/>
    </xf>
    <xf numFmtId="0" fontId="32" fillId="0" borderId="0" xfId="0" applyFont="1" applyFill="1">
      <alignment vertical="center"/>
    </xf>
    <xf numFmtId="0" fontId="46" fillId="0" borderId="0" xfId="0" applyFont="1" applyBorder="1">
      <alignment vertical="center"/>
    </xf>
    <xf numFmtId="0" fontId="46" fillId="0" borderId="0" xfId="0" applyFont="1" applyFill="1" applyBorder="1" applyProtection="1">
      <alignment vertical="center"/>
      <protection hidden="1"/>
    </xf>
    <xf numFmtId="0" fontId="45" fillId="0" borderId="0" xfId="0" applyFont="1" applyBorder="1" applyAlignment="1">
      <alignment vertical="center"/>
    </xf>
    <xf numFmtId="0" fontId="46" fillId="0" borderId="0" xfId="0" applyFont="1" applyFill="1" applyBorder="1" applyAlignment="1" applyProtection="1">
      <protection hidden="1"/>
    </xf>
    <xf numFmtId="0" fontId="32" fillId="0" borderId="20" xfId="0" applyFont="1" applyBorder="1">
      <alignment vertical="center"/>
    </xf>
    <xf numFmtId="186" fontId="35" fillId="0" borderId="0" xfId="0" applyNumberFormat="1" applyFont="1">
      <alignment vertical="center"/>
    </xf>
    <xf numFmtId="186" fontId="35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186" fontId="35" fillId="0" borderId="0" xfId="0" applyNumberFormat="1" applyFont="1" applyFill="1" applyBorder="1">
      <alignment vertical="center"/>
    </xf>
    <xf numFmtId="185" fontId="50" fillId="0" borderId="21" xfId="0" applyNumberFormat="1" applyFont="1" applyBorder="1">
      <alignment vertical="center"/>
    </xf>
    <xf numFmtId="185" fontId="50" fillId="0" borderId="22" xfId="0" applyNumberFormat="1" applyFont="1" applyBorder="1">
      <alignment vertical="center"/>
    </xf>
    <xf numFmtId="185" fontId="50" fillId="0" borderId="23" xfId="0" applyNumberFormat="1" applyFont="1" applyBorder="1">
      <alignment vertical="center"/>
    </xf>
    <xf numFmtId="185" fontId="35" fillId="0" borderId="24" xfId="0" applyNumberFormat="1" applyFont="1" applyBorder="1">
      <alignment vertical="center"/>
    </xf>
    <xf numFmtId="185" fontId="35" fillId="0" borderId="25" xfId="0" applyNumberFormat="1" applyFont="1" applyBorder="1">
      <alignment vertical="center"/>
    </xf>
    <xf numFmtId="185" fontId="35" fillId="0" borderId="26" xfId="0" applyNumberFormat="1" applyFont="1" applyBorder="1">
      <alignment vertical="center"/>
    </xf>
    <xf numFmtId="185" fontId="51" fillId="0" borderId="27" xfId="0" applyNumberFormat="1" applyFont="1" applyBorder="1">
      <alignment vertical="center"/>
    </xf>
    <xf numFmtId="185" fontId="51" fillId="0" borderId="28" xfId="0" applyNumberFormat="1" applyFont="1" applyBorder="1">
      <alignment vertical="center"/>
    </xf>
    <xf numFmtId="185" fontId="51" fillId="0" borderId="29" xfId="0" applyNumberFormat="1" applyFont="1" applyBorder="1">
      <alignment vertical="center"/>
    </xf>
    <xf numFmtId="14" fontId="2" fillId="0" borderId="0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176" fontId="60" fillId="0" borderId="30" xfId="0" applyNumberFormat="1" applyFont="1" applyBorder="1" applyAlignment="1">
      <alignment horizontal="left" vertical="center" shrinkToFit="1"/>
    </xf>
    <xf numFmtId="176" fontId="11" fillId="0" borderId="30" xfId="0" applyNumberFormat="1" applyFont="1" applyBorder="1" applyAlignment="1">
      <alignment horizontal="left" vertical="center" shrinkToFit="1"/>
    </xf>
    <xf numFmtId="176" fontId="61" fillId="0" borderId="30" xfId="0" applyNumberFormat="1" applyFont="1" applyBorder="1" applyAlignment="1">
      <alignment horizontal="left" vertical="center" shrinkToFit="1"/>
    </xf>
    <xf numFmtId="181" fontId="59" fillId="0" borderId="0" xfId="0" applyNumberFormat="1" applyFont="1" applyBorder="1" applyAlignment="1">
      <alignment horizontal="center" shrinkToFit="1"/>
    </xf>
    <xf numFmtId="176" fontId="65" fillId="0" borderId="30" xfId="0" applyNumberFormat="1" applyFont="1" applyBorder="1" applyAlignment="1">
      <alignment horizontal="left" vertical="center" shrinkToFit="1"/>
    </xf>
    <xf numFmtId="176" fontId="66" fillId="0" borderId="30" xfId="0" applyNumberFormat="1" applyFont="1" applyBorder="1" applyAlignment="1">
      <alignment horizontal="left" vertical="center" shrinkToFit="1"/>
    </xf>
    <xf numFmtId="176" fontId="67" fillId="0" borderId="30" xfId="0" applyNumberFormat="1" applyFont="1" applyBorder="1" applyAlignment="1">
      <alignment horizontal="left" vertical="center" shrinkToFit="1"/>
    </xf>
    <xf numFmtId="14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7" fillId="0" borderId="31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14" fillId="0" borderId="33" xfId="0" applyNumberFormat="1" applyFont="1" applyBorder="1" applyAlignment="1">
      <alignment horizontal="center" vertical="center" shrinkToFit="1"/>
    </xf>
    <xf numFmtId="180" fontId="8" fillId="0" borderId="0" xfId="0" applyNumberFormat="1" applyFont="1" applyBorder="1" applyAlignment="1">
      <alignment vertical="center"/>
    </xf>
    <xf numFmtId="177" fontId="9" fillId="5" borderId="34" xfId="0" applyNumberFormat="1" applyFont="1" applyFill="1" applyBorder="1" applyAlignment="1">
      <alignment horizontal="center" vertical="center"/>
    </xf>
    <xf numFmtId="177" fontId="4" fillId="5" borderId="35" xfId="0" applyNumberFormat="1" applyFont="1" applyFill="1" applyBorder="1" applyAlignment="1">
      <alignment horizontal="center" vertical="center"/>
    </xf>
    <xf numFmtId="177" fontId="13" fillId="5" borderId="36" xfId="0" applyNumberFormat="1" applyFont="1" applyFill="1" applyBorder="1" applyAlignment="1">
      <alignment horizontal="center" vertical="center"/>
    </xf>
    <xf numFmtId="176" fontId="9" fillId="0" borderId="31" xfId="0" applyNumberFormat="1" applyFont="1" applyBorder="1" applyAlignment="1">
      <alignment horizontal="left" vertical="center"/>
    </xf>
    <xf numFmtId="176" fontId="3" fillId="0" borderId="32" xfId="0" applyNumberFormat="1" applyFont="1" applyBorder="1" applyAlignment="1">
      <alignment horizontal="left" vertical="center"/>
    </xf>
    <xf numFmtId="176" fontId="13" fillId="0" borderId="33" xfId="0" applyNumberFormat="1" applyFont="1" applyBorder="1" applyAlignment="1">
      <alignment horizontal="left" vertical="center"/>
    </xf>
    <xf numFmtId="177" fontId="4" fillId="5" borderId="37" xfId="0" applyNumberFormat="1" applyFont="1" applyFill="1" applyBorder="1" applyAlignment="1">
      <alignment horizontal="center" vertical="center"/>
    </xf>
    <xf numFmtId="177" fontId="4" fillId="5" borderId="38" xfId="0" applyNumberFormat="1" applyFont="1" applyFill="1" applyBorder="1" applyAlignment="1">
      <alignment horizontal="center" vertical="center"/>
    </xf>
    <xf numFmtId="177" fontId="4" fillId="5" borderId="39" xfId="0" applyNumberFormat="1" applyFont="1" applyFill="1" applyBorder="1" applyAlignment="1">
      <alignment horizontal="center" vertical="center"/>
    </xf>
    <xf numFmtId="202" fontId="16" fillId="5" borderId="40" xfId="0" applyNumberFormat="1" applyFont="1" applyFill="1" applyBorder="1" applyAlignment="1">
      <alignment horizontal="distributed" vertical="center" shrinkToFit="1"/>
    </xf>
    <xf numFmtId="202" fontId="68" fillId="5" borderId="41" xfId="0" applyNumberFormat="1" applyFont="1" applyFill="1" applyBorder="1" applyAlignment="1">
      <alignment horizontal="distributed" vertical="center" shrinkToFit="1"/>
    </xf>
    <xf numFmtId="202" fontId="17" fillId="5" borderId="42" xfId="0" applyNumberFormat="1" applyFont="1" applyFill="1" applyBorder="1" applyAlignment="1">
      <alignment horizontal="distributed" vertical="center" shrinkToFit="1"/>
    </xf>
    <xf numFmtId="177" fontId="62" fillId="5" borderId="40" xfId="0" applyNumberFormat="1" applyFont="1" applyFill="1" applyBorder="1" applyAlignment="1">
      <alignment horizontal="distributed" vertical="center" shrinkToFit="1"/>
    </xf>
    <xf numFmtId="177" fontId="63" fillId="5" borderId="41" xfId="0" applyNumberFormat="1" applyFont="1" applyFill="1" applyBorder="1" applyAlignment="1">
      <alignment horizontal="distributed" vertical="center" shrinkToFit="1"/>
    </xf>
    <xf numFmtId="177" fontId="64" fillId="5" borderId="42" xfId="0" applyNumberFormat="1" applyFont="1" applyFill="1" applyBorder="1" applyAlignment="1">
      <alignment horizontal="distributed" vertical="center" shrinkToFit="1"/>
    </xf>
    <xf numFmtId="180" fontId="8" fillId="0" borderId="43" xfId="0" applyNumberFormat="1" applyFont="1" applyBorder="1" applyAlignment="1">
      <alignment vertical="center"/>
    </xf>
    <xf numFmtId="181" fontId="72" fillId="0" borderId="0" xfId="0" applyNumberFormat="1" applyFont="1" applyBorder="1" applyAlignment="1">
      <alignment horizontal="left" shrinkToFit="1"/>
    </xf>
    <xf numFmtId="181" fontId="72" fillId="0" borderId="0" xfId="0" applyNumberFormat="1" applyFont="1" applyBorder="1" applyAlignment="1">
      <alignment horizontal="right" shrinkToFit="1"/>
    </xf>
    <xf numFmtId="176" fontId="60" fillId="0" borderId="30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61" fillId="0" borderId="30" xfId="0" applyNumberFormat="1" applyFont="1" applyBorder="1" applyAlignment="1">
      <alignment horizontal="center" vertical="center"/>
    </xf>
    <xf numFmtId="0" fontId="26" fillId="2" borderId="0" xfId="2" applyFill="1">
      <alignment vertical="center"/>
    </xf>
    <xf numFmtId="0" fontId="74" fillId="2" borderId="0" xfId="2" applyFont="1" applyFill="1" applyBorder="1" applyAlignment="1" applyProtection="1">
      <alignment horizontal="right" vertical="center"/>
      <protection hidden="1"/>
    </xf>
    <xf numFmtId="176" fontId="2" fillId="0" borderId="0" xfId="0" applyNumberFormat="1" applyFont="1">
      <alignment vertical="center"/>
    </xf>
    <xf numFmtId="203" fontId="2" fillId="0" borderId="0" xfId="0" applyNumberFormat="1" applyFont="1">
      <alignment vertical="center"/>
    </xf>
    <xf numFmtId="203" fontId="76" fillId="0" borderId="44" xfId="0" applyNumberFormat="1" applyFont="1" applyBorder="1">
      <alignment vertical="center"/>
    </xf>
    <xf numFmtId="0" fontId="2" fillId="0" borderId="45" xfId="0" applyFont="1" applyBorder="1">
      <alignment vertical="center"/>
    </xf>
    <xf numFmtId="185" fontId="75" fillId="0" borderId="46" xfId="0" applyNumberFormat="1" applyFont="1" applyBorder="1">
      <alignment vertical="center"/>
    </xf>
    <xf numFmtId="0" fontId="2" fillId="0" borderId="47" xfId="0" applyFont="1" applyBorder="1">
      <alignment vertical="center"/>
    </xf>
    <xf numFmtId="185" fontId="75" fillId="0" borderId="48" xfId="0" applyNumberFormat="1" applyFont="1" applyBorder="1">
      <alignment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203" fontId="76" fillId="0" borderId="51" xfId="0" applyNumberFormat="1" applyFont="1" applyBorder="1">
      <alignment vertical="center"/>
    </xf>
    <xf numFmtId="182" fontId="78" fillId="0" borderId="1" xfId="0" applyNumberFormat="1" applyFont="1" applyBorder="1" applyAlignment="1">
      <alignment horizontal="left" vertical="center"/>
    </xf>
    <xf numFmtId="185" fontId="75" fillId="0" borderId="52" xfId="0" applyNumberFormat="1" applyFont="1" applyBorder="1">
      <alignment vertical="center"/>
    </xf>
    <xf numFmtId="176" fontId="2" fillId="6" borderId="44" xfId="0" applyNumberFormat="1" applyFont="1" applyFill="1" applyBorder="1">
      <alignment vertical="center"/>
    </xf>
    <xf numFmtId="0" fontId="2" fillId="6" borderId="44" xfId="0" applyFont="1" applyFill="1" applyBorder="1">
      <alignment vertical="center"/>
    </xf>
    <xf numFmtId="0" fontId="75" fillId="6" borderId="53" xfId="0" applyFont="1" applyFill="1" applyBorder="1" applyAlignment="1">
      <alignment horizontal="left" vertical="center"/>
    </xf>
    <xf numFmtId="0" fontId="75" fillId="6" borderId="45" xfId="0" applyFont="1" applyFill="1" applyBorder="1" applyAlignment="1">
      <alignment horizontal="left" vertical="center"/>
    </xf>
    <xf numFmtId="0" fontId="75" fillId="6" borderId="47" xfId="0" applyFont="1" applyFill="1" applyBorder="1" applyAlignment="1">
      <alignment horizontal="left" vertical="center"/>
    </xf>
    <xf numFmtId="0" fontId="75" fillId="6" borderId="44" xfId="0" applyFont="1" applyFill="1" applyBorder="1" applyAlignment="1">
      <alignment horizontal="left" vertical="center"/>
    </xf>
    <xf numFmtId="176" fontId="2" fillId="0" borderId="54" xfId="0" applyNumberFormat="1" applyFont="1" applyBorder="1">
      <alignment vertical="center"/>
    </xf>
    <xf numFmtId="0" fontId="2" fillId="0" borderId="54" xfId="0" applyFont="1" applyBorder="1">
      <alignment vertical="center"/>
    </xf>
    <xf numFmtId="203" fontId="2" fillId="0" borderId="54" xfId="0" applyNumberFormat="1" applyFont="1" applyBorder="1">
      <alignment vertical="center"/>
    </xf>
    <xf numFmtId="177" fontId="76" fillId="0" borderId="1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 horizontal="left" vertical="center"/>
    </xf>
    <xf numFmtId="181" fontId="11" fillId="0" borderId="0" xfId="0" applyNumberFormat="1" applyFont="1" applyAlignment="1">
      <alignment horizontal="center" vertical="center" shrinkToFit="1"/>
    </xf>
    <xf numFmtId="180" fontId="71" fillId="0" borderId="0" xfId="0" applyNumberFormat="1" applyFont="1" applyAlignment="1">
      <alignment horizontal="center" vertical="center"/>
    </xf>
    <xf numFmtId="180" fontId="71" fillId="0" borderId="0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176" fontId="7" fillId="0" borderId="55" xfId="0" applyNumberFormat="1" applyFont="1" applyFill="1" applyBorder="1" applyAlignment="1">
      <alignment horizontal="center" vertical="center" shrinkToFit="1"/>
    </xf>
    <xf numFmtId="176" fontId="7" fillId="0" borderId="56" xfId="0" applyNumberFormat="1" applyFont="1" applyFill="1" applyBorder="1" applyAlignment="1">
      <alignment horizontal="center" vertical="center" shrinkToFit="1"/>
    </xf>
    <xf numFmtId="176" fontId="7" fillId="0" borderId="57" xfId="0" applyNumberFormat="1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left" vertical="center"/>
    </xf>
    <xf numFmtId="176" fontId="8" fillId="0" borderId="59" xfId="0" applyNumberFormat="1" applyFont="1" applyFill="1" applyBorder="1" applyAlignment="1">
      <alignment horizontal="center" vertical="center" shrinkToFit="1"/>
    </xf>
    <xf numFmtId="176" fontId="8" fillId="0" borderId="60" xfId="0" applyNumberFormat="1" applyFont="1" applyFill="1" applyBorder="1" applyAlignment="1">
      <alignment horizontal="center" vertical="center" shrinkToFit="1"/>
    </xf>
    <xf numFmtId="176" fontId="8" fillId="0" borderId="61" xfId="0" applyNumberFormat="1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left" vertical="center"/>
    </xf>
    <xf numFmtId="176" fontId="14" fillId="0" borderId="63" xfId="0" applyNumberFormat="1" applyFont="1" applyFill="1" applyBorder="1" applyAlignment="1">
      <alignment horizontal="center" vertical="center" shrinkToFit="1"/>
    </xf>
    <xf numFmtId="176" fontId="14" fillId="0" borderId="64" xfId="0" applyNumberFormat="1" applyFont="1" applyFill="1" applyBorder="1" applyAlignment="1">
      <alignment horizontal="center" vertical="center" shrinkToFit="1"/>
    </xf>
    <xf numFmtId="176" fontId="14" fillId="0" borderId="65" xfId="0" applyNumberFormat="1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211" fontId="2" fillId="0" borderId="0" xfId="0" applyNumberFormat="1" applyFont="1">
      <alignment vertical="center"/>
    </xf>
    <xf numFmtId="2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0" fillId="0" borderId="92" xfId="0" applyFont="1" applyBorder="1" applyAlignment="1">
      <alignment horizontal="left" vertical="center"/>
    </xf>
    <xf numFmtId="0" fontId="90" fillId="0" borderId="93" xfId="0" applyFont="1" applyBorder="1" applyAlignment="1">
      <alignment horizontal="left" vertical="center"/>
    </xf>
    <xf numFmtId="0" fontId="90" fillId="0" borderId="94" xfId="0" applyFont="1" applyBorder="1" applyAlignment="1">
      <alignment horizontal="left" vertical="center"/>
    </xf>
    <xf numFmtId="0" fontId="90" fillId="0" borderId="95" xfId="0" applyFont="1" applyBorder="1" applyAlignment="1">
      <alignment horizontal="left" vertical="center"/>
    </xf>
    <xf numFmtId="0" fontId="90" fillId="0" borderId="96" xfId="0" applyFont="1" applyBorder="1" applyAlignment="1">
      <alignment horizontal="left" vertical="center"/>
    </xf>
    <xf numFmtId="0" fontId="90" fillId="0" borderId="97" xfId="0" applyFont="1" applyBorder="1" applyAlignment="1">
      <alignment horizontal="left" vertical="center"/>
    </xf>
    <xf numFmtId="0" fontId="90" fillId="0" borderId="98" xfId="0" applyFont="1" applyBorder="1" applyAlignment="1">
      <alignment horizontal="left" vertical="center"/>
    </xf>
    <xf numFmtId="0" fontId="90" fillId="0" borderId="99" xfId="0" applyFont="1" applyBorder="1" applyAlignment="1">
      <alignment horizontal="left" vertical="center"/>
    </xf>
    <xf numFmtId="0" fontId="90" fillId="0" borderId="100" xfId="0" applyFont="1" applyBorder="1" applyAlignment="1">
      <alignment horizontal="left" vertical="center"/>
    </xf>
    <xf numFmtId="176" fontId="16" fillId="0" borderId="104" xfId="0" applyNumberFormat="1" applyFont="1" applyBorder="1" applyAlignment="1">
      <alignment horizontal="left" vertical="center" shrinkToFit="1"/>
    </xf>
    <xf numFmtId="176" fontId="6" fillId="0" borderId="104" xfId="0" applyNumberFormat="1" applyFont="1" applyBorder="1" applyAlignment="1">
      <alignment horizontal="left" vertical="center" shrinkToFit="1"/>
    </xf>
    <xf numFmtId="176" fontId="17" fillId="0" borderId="104" xfId="0" applyNumberFormat="1" applyFont="1" applyBorder="1" applyAlignment="1">
      <alignment horizontal="left" vertical="center" shrinkToFit="1"/>
    </xf>
    <xf numFmtId="176" fontId="94" fillId="0" borderId="104" xfId="0" applyNumberFormat="1" applyFont="1" applyBorder="1" applyAlignment="1">
      <alignment horizontal="left" vertical="center" shrinkToFit="1"/>
    </xf>
    <xf numFmtId="176" fontId="95" fillId="0" borderId="104" xfId="0" applyNumberFormat="1" applyFont="1" applyBorder="1" applyAlignment="1">
      <alignment horizontal="left" vertical="center" shrinkToFit="1"/>
    </xf>
    <xf numFmtId="176" fontId="96" fillId="0" borderId="104" xfId="0" applyNumberFormat="1" applyFont="1" applyBorder="1" applyAlignment="1">
      <alignment horizontal="left" vertical="center" shrinkToFit="1"/>
    </xf>
    <xf numFmtId="0" fontId="95" fillId="0" borderId="105" xfId="0" applyFont="1" applyBorder="1">
      <alignment vertical="center"/>
    </xf>
    <xf numFmtId="0" fontId="95" fillId="0" borderId="49" xfId="0" applyFont="1" applyBorder="1">
      <alignment vertical="center"/>
    </xf>
    <xf numFmtId="0" fontId="95" fillId="0" borderId="53" xfId="0" applyFont="1" applyBorder="1">
      <alignment vertical="center"/>
    </xf>
    <xf numFmtId="0" fontId="95" fillId="0" borderId="45" xfId="0" applyFont="1" applyBorder="1">
      <alignment vertical="center"/>
    </xf>
    <xf numFmtId="176" fontId="86" fillId="0" borderId="57" xfId="0" applyNumberFormat="1" applyFont="1" applyFill="1" applyBorder="1" applyAlignment="1">
      <alignment vertical="center" shrinkToFit="1"/>
    </xf>
    <xf numFmtId="176" fontId="86" fillId="0" borderId="0" xfId="0" applyNumberFormat="1" applyFont="1" applyFill="1" applyBorder="1" applyAlignment="1">
      <alignment vertical="center" shrinkToFit="1"/>
    </xf>
    <xf numFmtId="176" fontId="75" fillId="0" borderId="61" xfId="0" applyNumberFormat="1" applyFont="1" applyFill="1" applyBorder="1" applyAlignment="1">
      <alignment vertical="center" shrinkToFit="1"/>
    </xf>
    <xf numFmtId="176" fontId="75" fillId="0" borderId="0" xfId="0" applyNumberFormat="1" applyFont="1" applyFill="1" applyBorder="1" applyAlignment="1">
      <alignment vertical="center" shrinkToFit="1"/>
    </xf>
    <xf numFmtId="0" fontId="97" fillId="0" borderId="0" xfId="0" applyFont="1">
      <alignment vertical="center"/>
    </xf>
    <xf numFmtId="0" fontId="73" fillId="2" borderId="0" xfId="2" applyFont="1" applyFill="1" applyAlignment="1">
      <alignment horizontal="center" vertical="center" shrinkToFit="1"/>
    </xf>
    <xf numFmtId="0" fontId="90" fillId="0" borderId="101" xfId="0" applyFont="1" applyFill="1" applyBorder="1" applyAlignment="1">
      <alignment vertical="center"/>
    </xf>
    <xf numFmtId="0" fontId="90" fillId="0" borderId="102" xfId="0" applyFont="1" applyFill="1" applyBorder="1" applyAlignment="1">
      <alignment vertical="center"/>
    </xf>
    <xf numFmtId="0" fontId="90" fillId="0" borderId="103" xfId="0" applyFont="1" applyFill="1" applyBorder="1" applyAlignment="1">
      <alignment vertical="center"/>
    </xf>
    <xf numFmtId="180" fontId="15" fillId="0" borderId="0" xfId="0" applyNumberFormat="1" applyFont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182" fontId="22" fillId="7" borderId="68" xfId="0" applyNumberFormat="1" applyFont="1" applyFill="1" applyBorder="1" applyAlignment="1">
      <alignment horizontal="center" vertical="center"/>
    </xf>
    <xf numFmtId="182" fontId="22" fillId="7" borderId="0" xfId="0" applyNumberFormat="1" applyFont="1" applyFill="1" applyBorder="1" applyAlignment="1">
      <alignment horizontal="center" vertical="center"/>
    </xf>
    <xf numFmtId="182" fontId="22" fillId="7" borderId="67" xfId="0" applyNumberFormat="1" applyFont="1" applyFill="1" applyBorder="1" applyAlignment="1">
      <alignment horizontal="center" vertical="center"/>
    </xf>
    <xf numFmtId="182" fontId="22" fillId="9" borderId="68" xfId="0" applyNumberFormat="1" applyFont="1" applyFill="1" applyBorder="1" applyAlignment="1">
      <alignment horizontal="center" vertical="center"/>
    </xf>
    <xf numFmtId="182" fontId="22" fillId="9" borderId="0" xfId="0" applyNumberFormat="1" applyFont="1" applyFill="1" applyBorder="1" applyAlignment="1">
      <alignment horizontal="center" vertical="center"/>
    </xf>
    <xf numFmtId="182" fontId="22" fillId="9" borderId="67" xfId="0" applyNumberFormat="1" applyFont="1" applyFill="1" applyBorder="1" applyAlignment="1">
      <alignment horizontal="center" vertical="center"/>
    </xf>
    <xf numFmtId="176" fontId="24" fillId="0" borderId="68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67" xfId="0" applyNumberFormat="1" applyFont="1" applyFill="1" applyBorder="1" applyAlignment="1">
      <alignment horizontal="center" vertical="center"/>
    </xf>
    <xf numFmtId="182" fontId="22" fillId="8" borderId="68" xfId="0" applyNumberFormat="1" applyFont="1" applyFill="1" applyBorder="1" applyAlignment="1">
      <alignment horizontal="center" vertical="center"/>
    </xf>
    <xf numFmtId="182" fontId="22" fillId="8" borderId="0" xfId="0" applyNumberFormat="1" applyFont="1" applyFill="1" applyBorder="1" applyAlignment="1">
      <alignment horizontal="center" vertical="center"/>
    </xf>
    <xf numFmtId="182" fontId="22" fillId="8" borderId="67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horizontal="left" vertical="center"/>
    </xf>
    <xf numFmtId="176" fontId="25" fillId="0" borderId="68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25" fillId="0" borderId="67" xfId="0" applyNumberFormat="1" applyFont="1" applyFill="1" applyBorder="1" applyAlignment="1">
      <alignment horizontal="center" vertical="center"/>
    </xf>
    <xf numFmtId="176" fontId="23" fillId="0" borderId="68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67" xfId="0" applyNumberFormat="1" applyFont="1" applyFill="1" applyBorder="1" applyAlignment="1">
      <alignment horizontal="center" vertical="center"/>
    </xf>
    <xf numFmtId="176" fontId="24" fillId="0" borderId="72" xfId="0" applyNumberFormat="1" applyFont="1" applyFill="1" applyBorder="1" applyAlignment="1">
      <alignment horizontal="center" vertical="center"/>
    </xf>
    <xf numFmtId="176" fontId="24" fillId="0" borderId="73" xfId="0" applyNumberFormat="1" applyFont="1" applyFill="1" applyBorder="1" applyAlignment="1">
      <alignment horizontal="center" vertical="center"/>
    </xf>
    <xf numFmtId="176" fontId="24" fillId="0" borderId="74" xfId="0" applyNumberFormat="1" applyFont="1" applyFill="1" applyBorder="1" applyAlignment="1">
      <alignment horizontal="center" vertical="center"/>
    </xf>
    <xf numFmtId="176" fontId="25" fillId="0" borderId="72" xfId="0" applyNumberFormat="1" applyFont="1" applyFill="1" applyBorder="1" applyAlignment="1">
      <alignment horizontal="center" vertical="center"/>
    </xf>
    <xf numFmtId="176" fontId="25" fillId="0" borderId="73" xfId="0" applyNumberFormat="1" applyFont="1" applyFill="1" applyBorder="1" applyAlignment="1">
      <alignment horizontal="center" vertical="center"/>
    </xf>
    <xf numFmtId="176" fontId="25" fillId="0" borderId="74" xfId="0" applyNumberFormat="1" applyFont="1" applyFill="1" applyBorder="1" applyAlignment="1">
      <alignment horizontal="center" vertical="center"/>
    </xf>
    <xf numFmtId="176" fontId="23" fillId="0" borderId="72" xfId="0" applyNumberFormat="1" applyFont="1" applyFill="1" applyBorder="1" applyAlignment="1">
      <alignment horizontal="center" vertical="center"/>
    </xf>
    <xf numFmtId="176" fontId="23" fillId="0" borderId="73" xfId="0" applyNumberFormat="1" applyFont="1" applyFill="1" applyBorder="1" applyAlignment="1">
      <alignment horizontal="center" vertical="center"/>
    </xf>
    <xf numFmtId="176" fontId="23" fillId="0" borderId="74" xfId="0" applyNumberFormat="1" applyFont="1" applyFill="1" applyBorder="1" applyAlignment="1">
      <alignment horizontal="center" vertical="center"/>
    </xf>
    <xf numFmtId="176" fontId="24" fillId="0" borderId="69" xfId="0" applyNumberFormat="1" applyFont="1" applyFill="1" applyBorder="1" applyAlignment="1">
      <alignment horizontal="center" vertical="center"/>
    </xf>
    <xf numFmtId="176" fontId="24" fillId="0" borderId="70" xfId="0" applyNumberFormat="1" applyFont="1" applyFill="1" applyBorder="1" applyAlignment="1">
      <alignment horizontal="center" vertical="center"/>
    </xf>
    <xf numFmtId="176" fontId="24" fillId="0" borderId="71" xfId="0" applyNumberFormat="1" applyFont="1" applyFill="1" applyBorder="1" applyAlignment="1">
      <alignment horizontal="center" vertical="center"/>
    </xf>
    <xf numFmtId="176" fontId="25" fillId="0" borderId="69" xfId="0" applyNumberFormat="1" applyFont="1" applyFill="1" applyBorder="1" applyAlignment="1">
      <alignment horizontal="center" vertical="center"/>
    </xf>
    <xf numFmtId="176" fontId="25" fillId="0" borderId="70" xfId="0" applyNumberFormat="1" applyFont="1" applyFill="1" applyBorder="1" applyAlignment="1">
      <alignment horizontal="center" vertical="center"/>
    </xf>
    <xf numFmtId="176" fontId="25" fillId="0" borderId="71" xfId="0" applyNumberFormat="1" applyFont="1" applyFill="1" applyBorder="1" applyAlignment="1">
      <alignment horizontal="center" vertical="center"/>
    </xf>
    <xf numFmtId="176" fontId="23" fillId="0" borderId="69" xfId="0" applyNumberFormat="1" applyFont="1" applyFill="1" applyBorder="1" applyAlignment="1">
      <alignment horizontal="center" vertical="center"/>
    </xf>
    <xf numFmtId="176" fontId="23" fillId="0" borderId="70" xfId="0" applyNumberFormat="1" applyFont="1" applyFill="1" applyBorder="1" applyAlignment="1">
      <alignment horizontal="center" vertical="center"/>
    </xf>
    <xf numFmtId="176" fontId="23" fillId="0" borderId="71" xfId="0" applyNumberFormat="1" applyFont="1" applyFill="1" applyBorder="1" applyAlignment="1">
      <alignment horizontal="center" vertical="center"/>
    </xf>
    <xf numFmtId="179" fontId="11" fillId="0" borderId="0" xfId="0" applyNumberFormat="1" applyFont="1" applyAlignment="1">
      <alignment horizontal="left" vertical="center"/>
    </xf>
    <xf numFmtId="181" fontId="11" fillId="0" borderId="0" xfId="0" applyNumberFormat="1" applyFont="1" applyAlignment="1">
      <alignment horizontal="center" vertical="center" shrinkToFit="1"/>
    </xf>
    <xf numFmtId="180" fontId="71" fillId="0" borderId="0" xfId="0" applyNumberFormat="1" applyFont="1" applyAlignment="1">
      <alignment horizontal="center" vertical="center"/>
    </xf>
    <xf numFmtId="180" fontId="71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left" vertical="center"/>
    </xf>
    <xf numFmtId="181" fontId="5" fillId="0" borderId="0" xfId="0" applyNumberFormat="1" applyFont="1" applyAlignment="1">
      <alignment vertical="center"/>
    </xf>
    <xf numFmtId="180" fontId="70" fillId="0" borderId="0" xfId="0" applyNumberFormat="1" applyFont="1" applyAlignment="1">
      <alignment horizontal="center" vertical="center"/>
    </xf>
    <xf numFmtId="180" fontId="70" fillId="0" borderId="75" xfId="0" applyNumberFormat="1" applyFont="1" applyBorder="1" applyAlignment="1">
      <alignment horizontal="center" vertical="center"/>
    </xf>
    <xf numFmtId="0" fontId="31" fillId="4" borderId="76" xfId="1" applyFont="1" applyFill="1" applyBorder="1" applyAlignment="1">
      <alignment horizontal="center" vertical="center"/>
    </xf>
    <xf numFmtId="0" fontId="31" fillId="4" borderId="77" xfId="1" applyFont="1" applyFill="1" applyBorder="1" applyAlignment="1">
      <alignment horizontal="center" vertical="center"/>
    </xf>
    <xf numFmtId="183" fontId="22" fillId="4" borderId="78" xfId="1" applyNumberFormat="1" applyFont="1" applyFill="1" applyBorder="1" applyAlignment="1">
      <alignment horizontal="center" vertical="center"/>
    </xf>
    <xf numFmtId="183" fontId="22" fillId="4" borderId="79" xfId="1" applyNumberFormat="1" applyFont="1" applyFill="1" applyBorder="1" applyAlignment="1">
      <alignment horizontal="center" vertical="center"/>
    </xf>
    <xf numFmtId="0" fontId="84" fillId="0" borderId="0" xfId="1" applyFont="1" applyBorder="1" applyAlignment="1">
      <alignment horizontal="right"/>
    </xf>
    <xf numFmtId="190" fontId="39" fillId="0" borderId="0" xfId="0" applyNumberFormat="1" applyFont="1" applyFill="1" applyBorder="1" applyAlignment="1" applyProtection="1">
      <alignment horizontal="center" shrinkToFit="1"/>
      <protection hidden="1"/>
    </xf>
    <xf numFmtId="190" fontId="0" fillId="0" borderId="0" xfId="0" applyNumberFormat="1" applyBorder="1" applyAlignment="1">
      <alignment horizontal="center" shrinkToFit="1"/>
    </xf>
    <xf numFmtId="188" fontId="54" fillId="0" borderId="0" xfId="0" applyNumberFormat="1" applyFont="1" applyFill="1" applyBorder="1" applyAlignment="1" applyProtection="1">
      <alignment horizontal="left" shrinkToFit="1"/>
      <protection hidden="1"/>
    </xf>
    <xf numFmtId="191" fontId="40" fillId="0" borderId="0" xfId="0" applyNumberFormat="1" applyFont="1" applyFill="1" applyBorder="1" applyAlignment="1" applyProtection="1">
      <alignment horizontal="right" vertical="center"/>
      <protection hidden="1"/>
    </xf>
    <xf numFmtId="191" fontId="38" fillId="0" borderId="0" xfId="0" applyNumberFormat="1" applyFont="1" applyFill="1" applyBorder="1" applyAlignment="1" applyProtection="1">
      <alignment horizontal="right" vertical="center"/>
      <protection hidden="1"/>
    </xf>
    <xf numFmtId="192" fontId="40" fillId="0" borderId="0" xfId="0" applyNumberFormat="1" applyFont="1" applyFill="1" applyBorder="1" applyAlignment="1" applyProtection="1">
      <alignment horizontal="left" vertical="center" shrinkToFit="1"/>
      <protection hidden="1"/>
    </xf>
    <xf numFmtId="192" fontId="3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 horizontal="left" vertical="center" shrinkToFit="1"/>
    </xf>
    <xf numFmtId="189" fontId="52" fillId="0" borderId="0" xfId="0" applyNumberFormat="1" applyFont="1" applyFill="1" applyBorder="1" applyAlignment="1" applyProtection="1">
      <alignment horizontal="right" vertical="top" shrinkToFit="1"/>
      <protection hidden="1"/>
    </xf>
    <xf numFmtId="189" fontId="53" fillId="0" borderId="0" xfId="0" applyNumberFormat="1" applyFont="1" applyFill="1" applyBorder="1" applyAlignment="1" applyProtection="1">
      <alignment horizontal="right" vertical="top" shrinkToFit="1"/>
      <protection hidden="1"/>
    </xf>
    <xf numFmtId="187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188" fontId="54" fillId="0" borderId="0" xfId="0" applyNumberFormat="1" applyFont="1" applyFill="1" applyBorder="1" applyAlignment="1" applyProtection="1">
      <alignment horizontal="left"/>
      <protection hidden="1"/>
    </xf>
    <xf numFmtId="0" fontId="55" fillId="0" borderId="0" xfId="0" applyFont="1" applyFill="1" applyBorder="1" applyAlignment="1" applyProtection="1">
      <alignment horizontal="left"/>
      <protection hidden="1"/>
    </xf>
    <xf numFmtId="193" fontId="42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194" fontId="45" fillId="0" borderId="0" xfId="0" applyNumberFormat="1" applyFont="1" applyFill="1" applyBorder="1" applyAlignment="1" applyProtection="1">
      <alignment horizontal="right" vertical="center"/>
      <protection hidden="1"/>
    </xf>
    <xf numFmtId="195" fontId="45" fillId="0" borderId="0" xfId="0" applyNumberFormat="1" applyFont="1" applyFill="1" applyBorder="1" applyAlignment="1" applyProtection="1">
      <alignment horizontal="left" vertical="center" shrinkToFit="1"/>
      <protection hidden="1"/>
    </xf>
    <xf numFmtId="195" fontId="45" fillId="0" borderId="0" xfId="0" applyNumberFormat="1" applyFont="1" applyBorder="1" applyAlignment="1">
      <alignment horizontal="left" vertical="center" shrinkToFit="1"/>
    </xf>
    <xf numFmtId="196" fontId="42" fillId="0" borderId="0" xfId="0" applyNumberFormat="1" applyFont="1" applyFill="1" applyBorder="1" applyAlignment="1" applyProtection="1">
      <alignment horizontal="left" vertical="center" shrinkToFit="1"/>
      <protection hidden="1"/>
    </xf>
    <xf numFmtId="196" fontId="56" fillId="0" borderId="0" xfId="0" applyNumberFormat="1" applyFont="1" applyBorder="1" applyAlignment="1">
      <alignment horizontal="left" vertical="center" shrinkToFit="1"/>
    </xf>
    <xf numFmtId="197" fontId="45" fillId="0" borderId="0" xfId="0" applyNumberFormat="1" applyFont="1" applyFill="1" applyBorder="1" applyAlignment="1" applyProtection="1">
      <alignment horizontal="left" vertical="center" shrinkToFit="1"/>
      <protection hidden="1"/>
    </xf>
    <xf numFmtId="197" fontId="45" fillId="0" borderId="0" xfId="0" applyNumberFormat="1" applyFont="1" applyBorder="1" applyAlignment="1">
      <alignment horizontal="left" vertical="center" shrinkToFit="1"/>
    </xf>
    <xf numFmtId="198" fontId="42" fillId="0" borderId="0" xfId="0" applyNumberFormat="1" applyFont="1" applyFill="1" applyBorder="1" applyAlignment="1" applyProtection="1">
      <alignment horizontal="left" vertical="center" shrinkToFit="1"/>
      <protection hidden="1"/>
    </xf>
    <xf numFmtId="198" fontId="56" fillId="0" borderId="0" xfId="0" applyNumberFormat="1" applyFont="1" applyBorder="1" applyAlignment="1">
      <alignment horizontal="left" vertical="center" shrinkToFit="1"/>
    </xf>
    <xf numFmtId="199" fontId="45" fillId="0" borderId="0" xfId="0" applyNumberFormat="1" applyFont="1" applyFill="1" applyBorder="1" applyAlignment="1" applyProtection="1">
      <alignment horizontal="left" vertical="center" shrinkToFit="1"/>
      <protection hidden="1"/>
    </xf>
    <xf numFmtId="199" fontId="45" fillId="0" borderId="0" xfId="0" applyNumberFormat="1" applyFont="1" applyBorder="1" applyAlignment="1">
      <alignment horizontal="left" vertical="center" shrinkToFit="1"/>
    </xf>
    <xf numFmtId="200" fontId="42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Border="1" applyAlignment="1">
      <alignment horizontal="left" vertical="center" shrinkToFit="1"/>
    </xf>
    <xf numFmtId="0" fontId="47" fillId="0" borderId="20" xfId="0" applyFont="1" applyBorder="1" applyAlignment="1" applyProtection="1">
      <protection hidden="1"/>
    </xf>
    <xf numFmtId="14" fontId="49" fillId="0" borderId="20" xfId="0" applyNumberFormat="1" applyFont="1" applyBorder="1" applyAlignment="1" applyProtection="1">
      <alignment horizontal="right"/>
      <protection hidden="1"/>
    </xf>
    <xf numFmtId="180" fontId="58" fillId="10" borderId="82" xfId="0" applyNumberFormat="1" applyFont="1" applyFill="1" applyBorder="1" applyAlignment="1">
      <alignment horizontal="center" vertical="center" textRotation="90" shrinkToFit="1"/>
    </xf>
    <xf numFmtId="180" fontId="58" fillId="10" borderId="80" xfId="0" applyNumberFormat="1" applyFont="1" applyFill="1" applyBorder="1" applyAlignment="1">
      <alignment horizontal="center" vertical="center" textRotation="90" shrinkToFit="1"/>
    </xf>
    <xf numFmtId="181" fontId="57" fillId="10" borderId="80" xfId="0" applyNumberFormat="1" applyFont="1" applyFill="1" applyBorder="1" applyAlignment="1">
      <alignment horizontal="center" textRotation="90" shrinkToFit="1"/>
    </xf>
    <xf numFmtId="181" fontId="57" fillId="10" borderId="81" xfId="0" applyNumberFormat="1" applyFont="1" applyFill="1" applyBorder="1" applyAlignment="1">
      <alignment horizontal="center" textRotation="90" shrinkToFit="1"/>
    </xf>
    <xf numFmtId="179" fontId="59" fillId="0" borderId="0" xfId="0" applyNumberFormat="1" applyFont="1" applyBorder="1" applyAlignment="1">
      <alignment horizontal="left"/>
    </xf>
    <xf numFmtId="181" fontId="59" fillId="0" borderId="0" xfId="0" applyNumberFormat="1" applyFont="1" applyBorder="1" applyAlignment="1">
      <alignment horizontal="center" shrinkToFit="1"/>
    </xf>
    <xf numFmtId="0" fontId="84" fillId="0" borderId="0" xfId="0" applyFont="1" applyBorder="1" applyAlignment="1">
      <alignment horizontal="center" vertical="center"/>
    </xf>
    <xf numFmtId="180" fontId="69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 shrinkToFit="1"/>
    </xf>
    <xf numFmtId="179" fontId="66" fillId="0" borderId="0" xfId="0" applyNumberFormat="1" applyFont="1" applyBorder="1" applyAlignment="1">
      <alignment horizontal="left" shrinkToFit="1"/>
    </xf>
    <xf numFmtId="181" fontId="66" fillId="0" borderId="0" xfId="0" applyNumberFormat="1" applyFont="1" applyBorder="1" applyAlignment="1">
      <alignment horizontal="right" shrinkToFit="1"/>
    </xf>
    <xf numFmtId="201" fontId="11" fillId="0" borderId="0" xfId="0" applyNumberFormat="1" applyFont="1" applyBorder="1" applyAlignment="1">
      <alignment horizontal="center" vertical="center" shrinkToFit="1"/>
    </xf>
    <xf numFmtId="180" fontId="69" fillId="0" borderId="43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left" vertical="center" shrinkToFit="1"/>
    </xf>
    <xf numFmtId="181" fontId="3" fillId="0" borderId="43" xfId="0" applyNumberFormat="1" applyFont="1" applyBorder="1" applyAlignment="1">
      <alignment horizontal="left" vertical="center" shrinkToFit="1"/>
    </xf>
    <xf numFmtId="179" fontId="3" fillId="0" borderId="0" xfId="0" applyNumberFormat="1" applyFont="1" applyBorder="1" applyAlignment="1">
      <alignment horizontal="left"/>
    </xf>
    <xf numFmtId="207" fontId="77" fillId="0" borderId="51" xfId="0" applyNumberFormat="1" applyFont="1" applyBorder="1" applyAlignment="1">
      <alignment horizontal="right" vertical="center"/>
    </xf>
    <xf numFmtId="183" fontId="77" fillId="0" borderId="0" xfId="0" applyNumberFormat="1" applyFont="1" applyBorder="1" applyAlignment="1">
      <alignment horizontal="left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176" fontId="8" fillId="0" borderId="60" xfId="0" applyNumberFormat="1" applyFont="1" applyFill="1" applyBorder="1" applyAlignment="1">
      <alignment horizontal="center" vertical="center" shrinkToFit="1"/>
    </xf>
    <xf numFmtId="176" fontId="14" fillId="0" borderId="64" xfId="0" applyNumberFormat="1" applyFont="1" applyFill="1" applyBorder="1" applyAlignment="1">
      <alignment horizontal="center" vertical="center" shrinkToFit="1"/>
    </xf>
    <xf numFmtId="176" fontId="7" fillId="0" borderId="56" xfId="0" applyNumberFormat="1" applyFont="1" applyFill="1" applyBorder="1" applyAlignment="1">
      <alignment horizontal="center" vertical="center" shrinkToFit="1"/>
    </xf>
    <xf numFmtId="176" fontId="75" fillId="0" borderId="60" xfId="0" applyNumberFormat="1" applyFont="1" applyFill="1" applyBorder="1" applyAlignment="1">
      <alignment vertical="center" shrinkToFit="1"/>
    </xf>
    <xf numFmtId="176" fontId="87" fillId="0" borderId="64" xfId="0" applyNumberFormat="1" applyFont="1" applyFill="1" applyBorder="1" applyAlignment="1">
      <alignment vertical="center" shrinkToFit="1"/>
    </xf>
    <xf numFmtId="176" fontId="86" fillId="0" borderId="56" xfId="0" applyNumberFormat="1" applyFont="1" applyFill="1" applyBorder="1" applyAlignment="1">
      <alignment vertical="center" shrinkToFit="1"/>
    </xf>
    <xf numFmtId="180" fontId="83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right" vertical="center" shrinkToFit="1"/>
    </xf>
    <xf numFmtId="209" fontId="85" fillId="0" borderId="0" xfId="0" applyNumberFormat="1" applyFont="1" applyAlignment="1">
      <alignment horizontal="left" vertical="center"/>
    </xf>
    <xf numFmtId="176" fontId="81" fillId="0" borderId="59" xfId="0" applyNumberFormat="1" applyFont="1" applyFill="1" applyBorder="1" applyAlignment="1">
      <alignment horizontal="center" vertical="center" shrinkToFit="1"/>
    </xf>
    <xf numFmtId="176" fontId="81" fillId="0" borderId="60" xfId="0" applyNumberFormat="1" applyFont="1" applyFill="1" applyBorder="1" applyAlignment="1">
      <alignment horizontal="center" vertical="center" shrinkToFit="1"/>
    </xf>
    <xf numFmtId="176" fontId="80" fillId="0" borderId="63" xfId="0" applyNumberFormat="1" applyFont="1" applyFill="1" applyBorder="1" applyAlignment="1">
      <alignment horizontal="center" vertical="center" shrinkToFit="1"/>
    </xf>
    <xf numFmtId="176" fontId="80" fillId="0" borderId="64" xfId="0" applyNumberFormat="1" applyFont="1" applyFill="1" applyBorder="1" applyAlignment="1">
      <alignment horizontal="center" vertical="center" shrinkToFit="1"/>
    </xf>
    <xf numFmtId="176" fontId="82" fillId="0" borderId="55" xfId="0" applyNumberFormat="1" applyFont="1" applyFill="1" applyBorder="1" applyAlignment="1">
      <alignment horizontal="center" vertical="center" shrinkToFit="1"/>
    </xf>
    <xf numFmtId="176" fontId="82" fillId="0" borderId="56" xfId="0" applyNumberFormat="1" applyFont="1" applyFill="1" applyBorder="1" applyAlignment="1">
      <alignment horizontal="center" vertical="center" shrinkToFit="1"/>
    </xf>
    <xf numFmtId="0" fontId="84" fillId="0" borderId="0" xfId="0" applyFont="1" applyFill="1" applyAlignment="1">
      <alignment horizontal="center" vertical="center"/>
    </xf>
    <xf numFmtId="208" fontId="79" fillId="6" borderId="85" xfId="0" applyNumberFormat="1" applyFont="1" applyFill="1" applyBorder="1" applyAlignment="1">
      <alignment horizontal="center" vertical="center"/>
    </xf>
    <xf numFmtId="208" fontId="79" fillId="6" borderId="86" xfId="0" applyNumberFormat="1" applyFont="1" applyFill="1" applyBorder="1" applyAlignment="1">
      <alignment horizontal="center" vertical="center"/>
    </xf>
    <xf numFmtId="208" fontId="79" fillId="12" borderId="87" xfId="0" applyNumberFormat="1" applyFont="1" applyFill="1" applyBorder="1" applyAlignment="1">
      <alignment horizontal="center" vertical="center"/>
    </xf>
    <xf numFmtId="208" fontId="79" fillId="12" borderId="88" xfId="0" applyNumberFormat="1" applyFont="1" applyFill="1" applyBorder="1" applyAlignment="1">
      <alignment horizontal="center" vertical="center"/>
    </xf>
    <xf numFmtId="208" fontId="79" fillId="11" borderId="83" xfId="0" applyNumberFormat="1" applyFont="1" applyFill="1" applyBorder="1" applyAlignment="1">
      <alignment horizontal="center" vertical="center"/>
    </xf>
    <xf numFmtId="208" fontId="79" fillId="11" borderId="84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休暇予定表" xfId="1"/>
    <cellStyle name="標準_弦の長さ(L)と弧の高さ(H)から半径(R)を求める計算_00" xfId="2"/>
  </cellStyles>
  <dxfs count="71"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  <fill>
        <patternFill patternType="solid">
          <bgColor indexed="47"/>
        </patternFill>
      </fill>
    </dxf>
    <dxf>
      <font>
        <condense val="0"/>
        <extend val="0"/>
        <color indexed="12"/>
      </font>
      <fill>
        <patternFill>
          <bgColor indexed="27"/>
        </patternFill>
      </fill>
    </dxf>
    <dxf>
      <font>
        <condense val="0"/>
        <extend val="0"/>
        <color indexed="10"/>
      </font>
      <fill>
        <patternFill>
          <bgColor indexed="45"/>
        </patternFill>
      </fill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4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4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color indexed="22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  <dxf>
      <font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13" Type="http://schemas.openxmlformats.org/officeDocument/2006/relationships/hyperlink" Target="#Sheet7!C1"/><Relationship Id="rId18" Type="http://schemas.openxmlformats.org/officeDocument/2006/relationships/image" Target="../media/image9.emf"/><Relationship Id="rId3" Type="http://schemas.openxmlformats.org/officeDocument/2006/relationships/hyperlink" Target="#Sheet2!A3"/><Relationship Id="rId21" Type="http://schemas.openxmlformats.org/officeDocument/2006/relationships/hyperlink" Target="#Sheet11!J1"/><Relationship Id="rId7" Type="http://schemas.openxmlformats.org/officeDocument/2006/relationships/hyperlink" Target="#Sheet4!C1"/><Relationship Id="rId12" Type="http://schemas.openxmlformats.org/officeDocument/2006/relationships/image" Target="../media/image6.emf"/><Relationship Id="rId17" Type="http://schemas.openxmlformats.org/officeDocument/2006/relationships/hyperlink" Target="#Sheet9!L1"/><Relationship Id="rId2" Type="http://schemas.openxmlformats.org/officeDocument/2006/relationships/image" Target="../media/image1.emf"/><Relationship Id="rId16" Type="http://schemas.openxmlformats.org/officeDocument/2006/relationships/image" Target="../media/image8.emf"/><Relationship Id="rId20" Type="http://schemas.openxmlformats.org/officeDocument/2006/relationships/image" Target="../media/image10.emf"/><Relationship Id="rId1" Type="http://schemas.openxmlformats.org/officeDocument/2006/relationships/hyperlink" Target="#Sheet1!H3"/><Relationship Id="rId6" Type="http://schemas.openxmlformats.org/officeDocument/2006/relationships/image" Target="../media/image3.emf"/><Relationship Id="rId11" Type="http://schemas.openxmlformats.org/officeDocument/2006/relationships/hyperlink" Target="#Sheet6!R5"/><Relationship Id="rId5" Type="http://schemas.openxmlformats.org/officeDocument/2006/relationships/hyperlink" Target="#Sheet3!C1"/><Relationship Id="rId15" Type="http://schemas.openxmlformats.org/officeDocument/2006/relationships/hyperlink" Target="#Sheet8!C1"/><Relationship Id="rId10" Type="http://schemas.openxmlformats.org/officeDocument/2006/relationships/image" Target="../media/image5.emf"/><Relationship Id="rId19" Type="http://schemas.openxmlformats.org/officeDocument/2006/relationships/hyperlink" Target="#Sheet10!A1"/><Relationship Id="rId4" Type="http://schemas.openxmlformats.org/officeDocument/2006/relationships/image" Target="../media/image2.emf"/><Relationship Id="rId9" Type="http://schemas.openxmlformats.org/officeDocument/2006/relationships/hyperlink" Target="#Sheet5!C4"/><Relationship Id="rId14" Type="http://schemas.openxmlformats.org/officeDocument/2006/relationships/image" Target="../media/image7.emf"/><Relationship Id="rId22" Type="http://schemas.openxmlformats.org/officeDocument/2006/relationships/image" Target="../media/image1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3" Type="http://schemas.openxmlformats.org/officeDocument/2006/relationships/image" Target="../media/image14.emf"/><Relationship Id="rId7" Type="http://schemas.openxmlformats.org/officeDocument/2006/relationships/image" Target="../media/image18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6" Type="http://schemas.openxmlformats.org/officeDocument/2006/relationships/image" Target="../media/image17.emf"/><Relationship Id="rId11" Type="http://schemas.openxmlformats.org/officeDocument/2006/relationships/image" Target="../media/image22.emf"/><Relationship Id="rId5" Type="http://schemas.openxmlformats.org/officeDocument/2006/relationships/image" Target="../media/image16.emf"/><Relationship Id="rId10" Type="http://schemas.openxmlformats.org/officeDocument/2006/relationships/image" Target="../media/image21.emf"/><Relationship Id="rId4" Type="http://schemas.openxmlformats.org/officeDocument/2006/relationships/image" Target="../media/image15.emf"/><Relationship Id="rId9" Type="http://schemas.openxmlformats.org/officeDocument/2006/relationships/image" Target="../media/image20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1323975</xdr:colOff>
      <xdr:row>6</xdr:row>
      <xdr:rowOff>0</xdr:rowOff>
    </xdr:to>
    <xdr:sp macro="" textlink="">
      <xdr:nvSpPr>
        <xdr:cNvPr id="10270" name="AutoShape 30">
          <a:extLst>
            <a:ext uri="{FF2B5EF4-FFF2-40B4-BE49-F238E27FC236}">
              <a16:creationId xmlns:a16="http://schemas.microsoft.com/office/drawing/2014/main" id="{76D909B1-9791-C451-F35E-5B61A45A6EAD}"/>
            </a:ext>
          </a:extLst>
        </xdr:cNvPr>
        <xdr:cNvSpPr>
          <a:spLocks noChangeArrowheads="1"/>
        </xdr:cNvSpPr>
      </xdr:nvSpPr>
      <xdr:spPr bwMode="auto">
        <a:xfrm>
          <a:off x="1343025" y="44291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1323975</xdr:colOff>
      <xdr:row>6</xdr:row>
      <xdr:rowOff>0</xdr:rowOff>
    </xdr:to>
    <xdr:sp macro="" textlink="">
      <xdr:nvSpPr>
        <xdr:cNvPr id="10271" name="AutoShape 31">
          <a:extLst>
            <a:ext uri="{FF2B5EF4-FFF2-40B4-BE49-F238E27FC236}">
              <a16:creationId xmlns:a16="http://schemas.microsoft.com/office/drawing/2014/main" id="{1428344C-2C34-AB9B-D3FB-731356670049}"/>
            </a:ext>
          </a:extLst>
        </xdr:cNvPr>
        <xdr:cNvSpPr>
          <a:spLocks noChangeArrowheads="1"/>
        </xdr:cNvSpPr>
      </xdr:nvSpPr>
      <xdr:spPr bwMode="auto">
        <a:xfrm>
          <a:off x="4029075" y="44291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1323975</xdr:colOff>
      <xdr:row>7</xdr:row>
      <xdr:rowOff>0</xdr:rowOff>
    </xdr:to>
    <xdr:sp macro="" textlink="">
      <xdr:nvSpPr>
        <xdr:cNvPr id="10272" name="AutoShape 32">
          <a:extLst>
            <a:ext uri="{FF2B5EF4-FFF2-40B4-BE49-F238E27FC236}">
              <a16:creationId xmlns:a16="http://schemas.microsoft.com/office/drawing/2014/main" id="{923FD4BF-52D8-2078-A502-D99A3502121D}"/>
            </a:ext>
          </a:extLst>
        </xdr:cNvPr>
        <xdr:cNvSpPr>
          <a:spLocks noChangeArrowheads="1"/>
        </xdr:cNvSpPr>
      </xdr:nvSpPr>
      <xdr:spPr bwMode="auto">
        <a:xfrm>
          <a:off x="2686050" y="56959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1323975</xdr:colOff>
      <xdr:row>7</xdr:row>
      <xdr:rowOff>0</xdr:rowOff>
    </xdr:to>
    <xdr:sp macro="" textlink="">
      <xdr:nvSpPr>
        <xdr:cNvPr id="10273" name="AutoShape 33">
          <a:extLst>
            <a:ext uri="{FF2B5EF4-FFF2-40B4-BE49-F238E27FC236}">
              <a16:creationId xmlns:a16="http://schemas.microsoft.com/office/drawing/2014/main" id="{EAA7A54B-0001-0473-78AC-F1FE6C22BCB2}"/>
            </a:ext>
          </a:extLst>
        </xdr:cNvPr>
        <xdr:cNvSpPr>
          <a:spLocks noChangeArrowheads="1"/>
        </xdr:cNvSpPr>
      </xdr:nvSpPr>
      <xdr:spPr bwMode="auto">
        <a:xfrm>
          <a:off x="4029075" y="56959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1323975</xdr:colOff>
      <xdr:row>7</xdr:row>
      <xdr:rowOff>0</xdr:rowOff>
    </xdr:to>
    <xdr:sp macro="" textlink="">
      <xdr:nvSpPr>
        <xdr:cNvPr id="10274" name="AutoShape 34">
          <a:extLst>
            <a:ext uri="{FF2B5EF4-FFF2-40B4-BE49-F238E27FC236}">
              <a16:creationId xmlns:a16="http://schemas.microsoft.com/office/drawing/2014/main" id="{22644B3E-B718-2AF1-B5B8-2B493C24C2B0}"/>
            </a:ext>
          </a:extLst>
        </xdr:cNvPr>
        <xdr:cNvSpPr>
          <a:spLocks noChangeArrowheads="1"/>
        </xdr:cNvSpPr>
      </xdr:nvSpPr>
      <xdr:spPr bwMode="auto">
        <a:xfrm>
          <a:off x="5372100" y="56959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1323975</xdr:colOff>
      <xdr:row>7</xdr:row>
      <xdr:rowOff>0</xdr:rowOff>
    </xdr:to>
    <xdr:sp macro="" textlink="">
      <xdr:nvSpPr>
        <xdr:cNvPr id="10275" name="AutoShape 35">
          <a:extLst>
            <a:ext uri="{FF2B5EF4-FFF2-40B4-BE49-F238E27FC236}">
              <a16:creationId xmlns:a16="http://schemas.microsoft.com/office/drawing/2014/main" id="{A6F4402C-2430-F980-2885-175849446E0F}"/>
            </a:ext>
          </a:extLst>
        </xdr:cNvPr>
        <xdr:cNvSpPr>
          <a:spLocks noChangeArrowheads="1"/>
        </xdr:cNvSpPr>
      </xdr:nvSpPr>
      <xdr:spPr bwMode="auto">
        <a:xfrm>
          <a:off x="0" y="56959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1323975</xdr:colOff>
      <xdr:row>7</xdr:row>
      <xdr:rowOff>0</xdr:rowOff>
    </xdr:to>
    <xdr:sp macro="" textlink="">
      <xdr:nvSpPr>
        <xdr:cNvPr id="10276" name="AutoShape 36">
          <a:extLst>
            <a:ext uri="{FF2B5EF4-FFF2-40B4-BE49-F238E27FC236}">
              <a16:creationId xmlns:a16="http://schemas.microsoft.com/office/drawing/2014/main" id="{D20E7F04-99D8-0254-FD13-61C65C640E97}"/>
            </a:ext>
          </a:extLst>
        </xdr:cNvPr>
        <xdr:cNvSpPr>
          <a:spLocks noChangeArrowheads="1"/>
        </xdr:cNvSpPr>
      </xdr:nvSpPr>
      <xdr:spPr bwMode="auto">
        <a:xfrm>
          <a:off x="1343025" y="56959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0277" name="AutoShape 37">
          <a:extLst>
            <a:ext uri="{FF2B5EF4-FFF2-40B4-BE49-F238E27FC236}">
              <a16:creationId xmlns:a16="http://schemas.microsoft.com/office/drawing/2014/main" id="{4AF0D7D9-070E-40E5-3ECD-C6319F504ABB}"/>
            </a:ext>
          </a:extLst>
        </xdr:cNvPr>
        <xdr:cNvSpPr>
          <a:spLocks noChangeArrowheads="1"/>
        </xdr:cNvSpPr>
      </xdr:nvSpPr>
      <xdr:spPr bwMode="auto">
        <a:xfrm>
          <a:off x="2705100" y="69627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0278" name="AutoShape 38">
          <a:extLst>
            <a:ext uri="{FF2B5EF4-FFF2-40B4-BE49-F238E27FC236}">
              <a16:creationId xmlns:a16="http://schemas.microsoft.com/office/drawing/2014/main" id="{13EE0679-D35E-EBAA-179D-67D4C8CCD1D1}"/>
            </a:ext>
          </a:extLst>
        </xdr:cNvPr>
        <xdr:cNvSpPr>
          <a:spLocks noChangeArrowheads="1"/>
        </xdr:cNvSpPr>
      </xdr:nvSpPr>
      <xdr:spPr bwMode="auto">
        <a:xfrm>
          <a:off x="4048125" y="69627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7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0279" name="AutoShape 39">
          <a:extLst>
            <a:ext uri="{FF2B5EF4-FFF2-40B4-BE49-F238E27FC236}">
              <a16:creationId xmlns:a16="http://schemas.microsoft.com/office/drawing/2014/main" id="{D4659F27-87B9-29BE-A39D-9ACD9A82026B}"/>
            </a:ext>
          </a:extLst>
        </xdr:cNvPr>
        <xdr:cNvSpPr>
          <a:spLocks noChangeArrowheads="1"/>
        </xdr:cNvSpPr>
      </xdr:nvSpPr>
      <xdr:spPr bwMode="auto">
        <a:xfrm>
          <a:off x="5391150" y="69627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7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280" name="AutoShape 40">
          <a:extLst>
            <a:ext uri="{FF2B5EF4-FFF2-40B4-BE49-F238E27FC236}">
              <a16:creationId xmlns:a16="http://schemas.microsoft.com/office/drawing/2014/main" id="{8C747D04-AF94-9A20-AA1D-F8DFF175313B}"/>
            </a:ext>
          </a:extLst>
        </xdr:cNvPr>
        <xdr:cNvSpPr>
          <a:spLocks noChangeArrowheads="1"/>
        </xdr:cNvSpPr>
      </xdr:nvSpPr>
      <xdr:spPr bwMode="auto">
        <a:xfrm>
          <a:off x="19050" y="69627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7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0281" name="AutoShape 41">
          <a:extLst>
            <a:ext uri="{FF2B5EF4-FFF2-40B4-BE49-F238E27FC236}">
              <a16:creationId xmlns:a16="http://schemas.microsoft.com/office/drawing/2014/main" id="{8B885296-512E-29C0-402C-923117165F02}"/>
            </a:ext>
          </a:extLst>
        </xdr:cNvPr>
        <xdr:cNvSpPr>
          <a:spLocks noChangeArrowheads="1"/>
        </xdr:cNvSpPr>
      </xdr:nvSpPr>
      <xdr:spPr bwMode="auto">
        <a:xfrm>
          <a:off x="1362075" y="69627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2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10963" name="AutoShape 723">
          <a:extLst>
            <a:ext uri="{FF2B5EF4-FFF2-40B4-BE49-F238E27FC236}">
              <a16:creationId xmlns:a16="http://schemas.microsoft.com/office/drawing/2014/main" id="{7EA71F2E-1044-DC26-4717-951071A72A67}"/>
            </a:ext>
          </a:extLst>
        </xdr:cNvPr>
        <xdr:cNvSpPr>
          <a:spLocks noChangeArrowheads="1"/>
        </xdr:cNvSpPr>
      </xdr:nvSpPr>
      <xdr:spPr bwMode="auto">
        <a:xfrm>
          <a:off x="8077200" y="6286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2</xdr:row>
      <xdr:rowOff>0</xdr:rowOff>
    </xdr:from>
    <xdr:to>
      <xdr:col>8</xdr:col>
      <xdr:colOff>0</xdr:colOff>
      <xdr:row>3</xdr:row>
      <xdr:rowOff>0</xdr:rowOff>
    </xdr:to>
    <xdr:sp macro="" textlink="">
      <xdr:nvSpPr>
        <xdr:cNvPr id="10964" name="AutoShape 724">
          <a:extLst>
            <a:ext uri="{FF2B5EF4-FFF2-40B4-BE49-F238E27FC236}">
              <a16:creationId xmlns:a16="http://schemas.microsoft.com/office/drawing/2014/main" id="{54F3C0EA-3259-EAD1-C21D-E0D79EEDED4D}"/>
            </a:ext>
          </a:extLst>
        </xdr:cNvPr>
        <xdr:cNvSpPr>
          <a:spLocks noChangeArrowheads="1"/>
        </xdr:cNvSpPr>
      </xdr:nvSpPr>
      <xdr:spPr bwMode="auto">
        <a:xfrm>
          <a:off x="9420225" y="6286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2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0965" name="AutoShape 725">
          <a:extLst>
            <a:ext uri="{FF2B5EF4-FFF2-40B4-BE49-F238E27FC236}">
              <a16:creationId xmlns:a16="http://schemas.microsoft.com/office/drawing/2014/main" id="{A48D0D25-8714-3B23-F2FE-FE6B7E90E263}"/>
            </a:ext>
          </a:extLst>
        </xdr:cNvPr>
        <xdr:cNvSpPr>
          <a:spLocks noChangeArrowheads="1"/>
        </xdr:cNvSpPr>
      </xdr:nvSpPr>
      <xdr:spPr bwMode="auto">
        <a:xfrm>
          <a:off x="10763250" y="6286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2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0966" name="AutoShape 726">
          <a:extLst>
            <a:ext uri="{FF2B5EF4-FFF2-40B4-BE49-F238E27FC236}">
              <a16:creationId xmlns:a16="http://schemas.microsoft.com/office/drawing/2014/main" id="{F232C914-EE9E-1595-8C3D-4CF05928E061}"/>
            </a:ext>
          </a:extLst>
        </xdr:cNvPr>
        <xdr:cNvSpPr>
          <a:spLocks noChangeArrowheads="1"/>
        </xdr:cNvSpPr>
      </xdr:nvSpPr>
      <xdr:spPr bwMode="auto">
        <a:xfrm>
          <a:off x="6734175" y="6286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967" name="AutoShape 727">
          <a:extLst>
            <a:ext uri="{FF2B5EF4-FFF2-40B4-BE49-F238E27FC236}">
              <a16:creationId xmlns:a16="http://schemas.microsoft.com/office/drawing/2014/main" id="{44C4C204-8DE5-DA7E-B8C3-352F4FA0CBB1}"/>
            </a:ext>
          </a:extLst>
        </xdr:cNvPr>
        <xdr:cNvSpPr>
          <a:spLocks noChangeArrowheads="1"/>
        </xdr:cNvSpPr>
      </xdr:nvSpPr>
      <xdr:spPr bwMode="auto">
        <a:xfrm>
          <a:off x="8077200" y="18954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3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968" name="AutoShape 728">
          <a:extLst>
            <a:ext uri="{FF2B5EF4-FFF2-40B4-BE49-F238E27FC236}">
              <a16:creationId xmlns:a16="http://schemas.microsoft.com/office/drawing/2014/main" id="{E3729007-3464-66F0-24FE-4C2C33C74DD9}"/>
            </a:ext>
          </a:extLst>
        </xdr:cNvPr>
        <xdr:cNvSpPr>
          <a:spLocks noChangeArrowheads="1"/>
        </xdr:cNvSpPr>
      </xdr:nvSpPr>
      <xdr:spPr bwMode="auto">
        <a:xfrm>
          <a:off x="9420225" y="18954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969" name="AutoShape 729">
          <a:extLst>
            <a:ext uri="{FF2B5EF4-FFF2-40B4-BE49-F238E27FC236}">
              <a16:creationId xmlns:a16="http://schemas.microsoft.com/office/drawing/2014/main" id="{9EA25FF7-94DC-CCC7-656B-CBD37C561552}"/>
            </a:ext>
          </a:extLst>
        </xdr:cNvPr>
        <xdr:cNvSpPr>
          <a:spLocks noChangeArrowheads="1"/>
        </xdr:cNvSpPr>
      </xdr:nvSpPr>
      <xdr:spPr bwMode="auto">
        <a:xfrm>
          <a:off x="10763250" y="18954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970" name="AutoShape 730">
          <a:extLst>
            <a:ext uri="{FF2B5EF4-FFF2-40B4-BE49-F238E27FC236}">
              <a16:creationId xmlns:a16="http://schemas.microsoft.com/office/drawing/2014/main" id="{1A0AB7B6-5B77-0656-2C95-726DBA33B8DF}"/>
            </a:ext>
          </a:extLst>
        </xdr:cNvPr>
        <xdr:cNvSpPr>
          <a:spLocks noChangeArrowheads="1"/>
        </xdr:cNvSpPr>
      </xdr:nvSpPr>
      <xdr:spPr bwMode="auto">
        <a:xfrm>
          <a:off x="6734175" y="18954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4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971" name="AutoShape 731">
          <a:extLst>
            <a:ext uri="{FF2B5EF4-FFF2-40B4-BE49-F238E27FC236}">
              <a16:creationId xmlns:a16="http://schemas.microsoft.com/office/drawing/2014/main" id="{24D5FBE2-48C3-D0F8-22DB-5B7480B270F3}"/>
            </a:ext>
          </a:extLst>
        </xdr:cNvPr>
        <xdr:cNvSpPr>
          <a:spLocks noChangeArrowheads="1"/>
        </xdr:cNvSpPr>
      </xdr:nvSpPr>
      <xdr:spPr bwMode="auto">
        <a:xfrm>
          <a:off x="8077200" y="31623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10972" name="AutoShape 732">
          <a:extLst>
            <a:ext uri="{FF2B5EF4-FFF2-40B4-BE49-F238E27FC236}">
              <a16:creationId xmlns:a16="http://schemas.microsoft.com/office/drawing/2014/main" id="{7244617F-B3C7-2594-746A-DC13278AD58E}"/>
            </a:ext>
          </a:extLst>
        </xdr:cNvPr>
        <xdr:cNvSpPr>
          <a:spLocks noChangeArrowheads="1"/>
        </xdr:cNvSpPr>
      </xdr:nvSpPr>
      <xdr:spPr bwMode="auto">
        <a:xfrm>
          <a:off x="9420225" y="31623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4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973" name="AutoShape 733">
          <a:extLst>
            <a:ext uri="{FF2B5EF4-FFF2-40B4-BE49-F238E27FC236}">
              <a16:creationId xmlns:a16="http://schemas.microsoft.com/office/drawing/2014/main" id="{88382965-9573-CC33-79AD-9DF8323E7808}"/>
            </a:ext>
          </a:extLst>
        </xdr:cNvPr>
        <xdr:cNvSpPr>
          <a:spLocks noChangeArrowheads="1"/>
        </xdr:cNvSpPr>
      </xdr:nvSpPr>
      <xdr:spPr bwMode="auto">
        <a:xfrm>
          <a:off x="10763250" y="31623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4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0974" name="AutoShape 734">
          <a:extLst>
            <a:ext uri="{FF2B5EF4-FFF2-40B4-BE49-F238E27FC236}">
              <a16:creationId xmlns:a16="http://schemas.microsoft.com/office/drawing/2014/main" id="{651C6D0F-092E-531B-EAA1-AE4BAA037F68}"/>
            </a:ext>
          </a:extLst>
        </xdr:cNvPr>
        <xdr:cNvSpPr>
          <a:spLocks noChangeArrowheads="1"/>
        </xdr:cNvSpPr>
      </xdr:nvSpPr>
      <xdr:spPr bwMode="auto">
        <a:xfrm>
          <a:off x="6734175" y="31623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5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975" name="AutoShape 735">
          <a:extLst>
            <a:ext uri="{FF2B5EF4-FFF2-40B4-BE49-F238E27FC236}">
              <a16:creationId xmlns:a16="http://schemas.microsoft.com/office/drawing/2014/main" id="{28A31A39-D97B-95B3-8BFF-D3CF11AA9D38}"/>
            </a:ext>
          </a:extLst>
        </xdr:cNvPr>
        <xdr:cNvSpPr>
          <a:spLocks noChangeArrowheads="1"/>
        </xdr:cNvSpPr>
      </xdr:nvSpPr>
      <xdr:spPr bwMode="auto">
        <a:xfrm>
          <a:off x="8077200" y="44291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5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976" name="AutoShape 736">
          <a:extLst>
            <a:ext uri="{FF2B5EF4-FFF2-40B4-BE49-F238E27FC236}">
              <a16:creationId xmlns:a16="http://schemas.microsoft.com/office/drawing/2014/main" id="{2949E4C1-B026-4691-295C-EC8B6908F5C4}"/>
            </a:ext>
          </a:extLst>
        </xdr:cNvPr>
        <xdr:cNvSpPr>
          <a:spLocks noChangeArrowheads="1"/>
        </xdr:cNvSpPr>
      </xdr:nvSpPr>
      <xdr:spPr bwMode="auto">
        <a:xfrm>
          <a:off x="9420225" y="44291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10977" name="AutoShape 737">
          <a:extLst>
            <a:ext uri="{FF2B5EF4-FFF2-40B4-BE49-F238E27FC236}">
              <a16:creationId xmlns:a16="http://schemas.microsoft.com/office/drawing/2014/main" id="{B7A1D041-9519-05FE-3846-3F12BC249F44}"/>
            </a:ext>
          </a:extLst>
        </xdr:cNvPr>
        <xdr:cNvSpPr>
          <a:spLocks noChangeArrowheads="1"/>
        </xdr:cNvSpPr>
      </xdr:nvSpPr>
      <xdr:spPr bwMode="auto">
        <a:xfrm>
          <a:off x="10763250" y="44291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5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10978" name="AutoShape 738">
          <a:extLst>
            <a:ext uri="{FF2B5EF4-FFF2-40B4-BE49-F238E27FC236}">
              <a16:creationId xmlns:a16="http://schemas.microsoft.com/office/drawing/2014/main" id="{7A996B0D-7BAD-0BEA-BFD8-C78E5469CC10}"/>
            </a:ext>
          </a:extLst>
        </xdr:cNvPr>
        <xdr:cNvSpPr>
          <a:spLocks noChangeArrowheads="1"/>
        </xdr:cNvSpPr>
      </xdr:nvSpPr>
      <xdr:spPr bwMode="auto">
        <a:xfrm>
          <a:off x="6734175" y="44291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979" name="AutoShape 739">
          <a:extLst>
            <a:ext uri="{FF2B5EF4-FFF2-40B4-BE49-F238E27FC236}">
              <a16:creationId xmlns:a16="http://schemas.microsoft.com/office/drawing/2014/main" id="{DB32974C-F3C2-EE5B-C2B3-BA1FA29CC837}"/>
            </a:ext>
          </a:extLst>
        </xdr:cNvPr>
        <xdr:cNvSpPr>
          <a:spLocks noChangeArrowheads="1"/>
        </xdr:cNvSpPr>
      </xdr:nvSpPr>
      <xdr:spPr bwMode="auto">
        <a:xfrm>
          <a:off x="8077200" y="56959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10980" name="AutoShape 740">
          <a:extLst>
            <a:ext uri="{FF2B5EF4-FFF2-40B4-BE49-F238E27FC236}">
              <a16:creationId xmlns:a16="http://schemas.microsoft.com/office/drawing/2014/main" id="{1DA01AFD-892A-FB8C-B5B4-711CC00FA65D}"/>
            </a:ext>
          </a:extLst>
        </xdr:cNvPr>
        <xdr:cNvSpPr>
          <a:spLocks noChangeArrowheads="1"/>
        </xdr:cNvSpPr>
      </xdr:nvSpPr>
      <xdr:spPr bwMode="auto">
        <a:xfrm>
          <a:off x="9420225" y="56959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981" name="AutoShape 741">
          <a:extLst>
            <a:ext uri="{FF2B5EF4-FFF2-40B4-BE49-F238E27FC236}">
              <a16:creationId xmlns:a16="http://schemas.microsoft.com/office/drawing/2014/main" id="{0730611B-52F1-D9B5-2F2D-69BA01E316BA}"/>
            </a:ext>
          </a:extLst>
        </xdr:cNvPr>
        <xdr:cNvSpPr>
          <a:spLocks noChangeArrowheads="1"/>
        </xdr:cNvSpPr>
      </xdr:nvSpPr>
      <xdr:spPr bwMode="auto">
        <a:xfrm>
          <a:off x="10763250" y="56959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6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982" name="AutoShape 742">
          <a:extLst>
            <a:ext uri="{FF2B5EF4-FFF2-40B4-BE49-F238E27FC236}">
              <a16:creationId xmlns:a16="http://schemas.microsoft.com/office/drawing/2014/main" id="{680B4538-1602-7224-AB6B-81F2963D5176}"/>
            </a:ext>
          </a:extLst>
        </xdr:cNvPr>
        <xdr:cNvSpPr>
          <a:spLocks noChangeArrowheads="1"/>
        </xdr:cNvSpPr>
      </xdr:nvSpPr>
      <xdr:spPr bwMode="auto">
        <a:xfrm>
          <a:off x="6734175" y="56959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7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0983" name="AutoShape 743">
          <a:extLst>
            <a:ext uri="{FF2B5EF4-FFF2-40B4-BE49-F238E27FC236}">
              <a16:creationId xmlns:a16="http://schemas.microsoft.com/office/drawing/2014/main" id="{681A1463-388C-6B47-A569-EE41AF831A16}"/>
            </a:ext>
          </a:extLst>
        </xdr:cNvPr>
        <xdr:cNvSpPr>
          <a:spLocks noChangeArrowheads="1"/>
        </xdr:cNvSpPr>
      </xdr:nvSpPr>
      <xdr:spPr bwMode="auto">
        <a:xfrm>
          <a:off x="8077200" y="69627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7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984" name="AutoShape 744">
          <a:extLst>
            <a:ext uri="{FF2B5EF4-FFF2-40B4-BE49-F238E27FC236}">
              <a16:creationId xmlns:a16="http://schemas.microsoft.com/office/drawing/2014/main" id="{99665900-8444-B00F-554D-3958E520FE38}"/>
            </a:ext>
          </a:extLst>
        </xdr:cNvPr>
        <xdr:cNvSpPr>
          <a:spLocks noChangeArrowheads="1"/>
        </xdr:cNvSpPr>
      </xdr:nvSpPr>
      <xdr:spPr bwMode="auto">
        <a:xfrm>
          <a:off x="9420225" y="69627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7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10985" name="AutoShape 745">
          <a:extLst>
            <a:ext uri="{FF2B5EF4-FFF2-40B4-BE49-F238E27FC236}">
              <a16:creationId xmlns:a16="http://schemas.microsoft.com/office/drawing/2014/main" id="{B19619A4-0EEE-C285-6ECD-D70F1160ADAA}"/>
            </a:ext>
          </a:extLst>
        </xdr:cNvPr>
        <xdr:cNvSpPr>
          <a:spLocks noChangeArrowheads="1"/>
        </xdr:cNvSpPr>
      </xdr:nvSpPr>
      <xdr:spPr bwMode="auto">
        <a:xfrm>
          <a:off x="10763250" y="69627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7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10986" name="AutoShape 746">
          <a:extLst>
            <a:ext uri="{FF2B5EF4-FFF2-40B4-BE49-F238E27FC236}">
              <a16:creationId xmlns:a16="http://schemas.microsoft.com/office/drawing/2014/main" id="{7A650EB7-79F8-D956-AE6B-8F8A5F22BC9B}"/>
            </a:ext>
          </a:extLst>
        </xdr:cNvPr>
        <xdr:cNvSpPr>
          <a:spLocks noChangeArrowheads="1"/>
        </xdr:cNvSpPr>
      </xdr:nvSpPr>
      <xdr:spPr bwMode="auto">
        <a:xfrm>
          <a:off x="6734175" y="696277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8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10987" name="AutoShape 747">
          <a:extLst>
            <a:ext uri="{FF2B5EF4-FFF2-40B4-BE49-F238E27FC236}">
              <a16:creationId xmlns:a16="http://schemas.microsoft.com/office/drawing/2014/main" id="{114A5806-CBEE-69D6-A27E-A7E8B4528B7D}"/>
            </a:ext>
          </a:extLst>
        </xdr:cNvPr>
        <xdr:cNvSpPr>
          <a:spLocks noChangeArrowheads="1"/>
        </xdr:cNvSpPr>
      </xdr:nvSpPr>
      <xdr:spPr bwMode="auto">
        <a:xfrm>
          <a:off x="2705100" y="82296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988" name="AutoShape 748">
          <a:extLst>
            <a:ext uri="{FF2B5EF4-FFF2-40B4-BE49-F238E27FC236}">
              <a16:creationId xmlns:a16="http://schemas.microsoft.com/office/drawing/2014/main" id="{336B152F-9B6F-2264-6A94-49EB83384776}"/>
            </a:ext>
          </a:extLst>
        </xdr:cNvPr>
        <xdr:cNvSpPr>
          <a:spLocks noChangeArrowheads="1"/>
        </xdr:cNvSpPr>
      </xdr:nvSpPr>
      <xdr:spPr bwMode="auto">
        <a:xfrm>
          <a:off x="4048125" y="82296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8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0989" name="AutoShape 749">
          <a:extLst>
            <a:ext uri="{FF2B5EF4-FFF2-40B4-BE49-F238E27FC236}">
              <a16:creationId xmlns:a16="http://schemas.microsoft.com/office/drawing/2014/main" id="{28476EAE-1952-1EBE-6C11-3E1D49B801D8}"/>
            </a:ext>
          </a:extLst>
        </xdr:cNvPr>
        <xdr:cNvSpPr>
          <a:spLocks noChangeArrowheads="1"/>
        </xdr:cNvSpPr>
      </xdr:nvSpPr>
      <xdr:spPr bwMode="auto">
        <a:xfrm>
          <a:off x="5391150" y="82296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8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10990" name="AutoShape 750">
          <a:extLst>
            <a:ext uri="{FF2B5EF4-FFF2-40B4-BE49-F238E27FC236}">
              <a16:creationId xmlns:a16="http://schemas.microsoft.com/office/drawing/2014/main" id="{F9F53648-BB7A-E77E-5B1C-22000BFE013B}"/>
            </a:ext>
          </a:extLst>
        </xdr:cNvPr>
        <xdr:cNvSpPr>
          <a:spLocks noChangeArrowheads="1"/>
        </xdr:cNvSpPr>
      </xdr:nvSpPr>
      <xdr:spPr bwMode="auto">
        <a:xfrm>
          <a:off x="19050" y="82296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8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10991" name="AutoShape 751">
          <a:extLst>
            <a:ext uri="{FF2B5EF4-FFF2-40B4-BE49-F238E27FC236}">
              <a16:creationId xmlns:a16="http://schemas.microsoft.com/office/drawing/2014/main" id="{F457CC49-3BD3-EA74-C004-D3950B92821E}"/>
            </a:ext>
          </a:extLst>
        </xdr:cNvPr>
        <xdr:cNvSpPr>
          <a:spLocks noChangeArrowheads="1"/>
        </xdr:cNvSpPr>
      </xdr:nvSpPr>
      <xdr:spPr bwMode="auto">
        <a:xfrm>
          <a:off x="1362075" y="82296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8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92" name="AutoShape 752">
          <a:extLst>
            <a:ext uri="{FF2B5EF4-FFF2-40B4-BE49-F238E27FC236}">
              <a16:creationId xmlns:a16="http://schemas.microsoft.com/office/drawing/2014/main" id="{F9A38A2C-4FAA-61DD-FE05-6EED2E95A108}"/>
            </a:ext>
          </a:extLst>
        </xdr:cNvPr>
        <xdr:cNvSpPr>
          <a:spLocks noChangeArrowheads="1"/>
        </xdr:cNvSpPr>
      </xdr:nvSpPr>
      <xdr:spPr bwMode="auto">
        <a:xfrm>
          <a:off x="8077200" y="82296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8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10993" name="AutoShape 753">
          <a:extLst>
            <a:ext uri="{FF2B5EF4-FFF2-40B4-BE49-F238E27FC236}">
              <a16:creationId xmlns:a16="http://schemas.microsoft.com/office/drawing/2014/main" id="{021541EB-40C3-75F8-0936-9EF564737243}"/>
            </a:ext>
          </a:extLst>
        </xdr:cNvPr>
        <xdr:cNvSpPr>
          <a:spLocks noChangeArrowheads="1"/>
        </xdr:cNvSpPr>
      </xdr:nvSpPr>
      <xdr:spPr bwMode="auto">
        <a:xfrm>
          <a:off x="9420225" y="82296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0994" name="AutoShape 754">
          <a:extLst>
            <a:ext uri="{FF2B5EF4-FFF2-40B4-BE49-F238E27FC236}">
              <a16:creationId xmlns:a16="http://schemas.microsoft.com/office/drawing/2014/main" id="{F370E9FD-A3EC-8058-342A-2D5C0B36117E}"/>
            </a:ext>
          </a:extLst>
        </xdr:cNvPr>
        <xdr:cNvSpPr>
          <a:spLocks noChangeArrowheads="1"/>
        </xdr:cNvSpPr>
      </xdr:nvSpPr>
      <xdr:spPr bwMode="auto">
        <a:xfrm>
          <a:off x="10763250" y="82296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8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10995" name="AutoShape 755">
          <a:extLst>
            <a:ext uri="{FF2B5EF4-FFF2-40B4-BE49-F238E27FC236}">
              <a16:creationId xmlns:a16="http://schemas.microsoft.com/office/drawing/2014/main" id="{56E4F425-CECA-9377-A38B-C49373DA60E5}"/>
            </a:ext>
          </a:extLst>
        </xdr:cNvPr>
        <xdr:cNvSpPr>
          <a:spLocks noChangeArrowheads="1"/>
        </xdr:cNvSpPr>
      </xdr:nvSpPr>
      <xdr:spPr bwMode="auto">
        <a:xfrm>
          <a:off x="6734175" y="82296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9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996" name="AutoShape 756">
          <a:extLst>
            <a:ext uri="{FF2B5EF4-FFF2-40B4-BE49-F238E27FC236}">
              <a16:creationId xmlns:a16="http://schemas.microsoft.com/office/drawing/2014/main" id="{583B10C8-DBD9-7DA5-765A-DFEB973433BF}"/>
            </a:ext>
          </a:extLst>
        </xdr:cNvPr>
        <xdr:cNvSpPr>
          <a:spLocks noChangeArrowheads="1"/>
        </xdr:cNvSpPr>
      </xdr:nvSpPr>
      <xdr:spPr bwMode="auto">
        <a:xfrm>
          <a:off x="2705100" y="94964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9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0997" name="AutoShape 757">
          <a:extLst>
            <a:ext uri="{FF2B5EF4-FFF2-40B4-BE49-F238E27FC236}">
              <a16:creationId xmlns:a16="http://schemas.microsoft.com/office/drawing/2014/main" id="{799EECA0-EFB7-9E9A-31D1-9DD98E117C51}"/>
            </a:ext>
          </a:extLst>
        </xdr:cNvPr>
        <xdr:cNvSpPr>
          <a:spLocks noChangeArrowheads="1"/>
        </xdr:cNvSpPr>
      </xdr:nvSpPr>
      <xdr:spPr bwMode="auto">
        <a:xfrm>
          <a:off x="4048125" y="94964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9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0998" name="AutoShape 758">
          <a:extLst>
            <a:ext uri="{FF2B5EF4-FFF2-40B4-BE49-F238E27FC236}">
              <a16:creationId xmlns:a16="http://schemas.microsoft.com/office/drawing/2014/main" id="{232E04EE-113E-E228-AE31-7D551CCD8D94}"/>
            </a:ext>
          </a:extLst>
        </xdr:cNvPr>
        <xdr:cNvSpPr>
          <a:spLocks noChangeArrowheads="1"/>
        </xdr:cNvSpPr>
      </xdr:nvSpPr>
      <xdr:spPr bwMode="auto">
        <a:xfrm>
          <a:off x="5391150" y="94964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999" name="AutoShape 759">
          <a:extLst>
            <a:ext uri="{FF2B5EF4-FFF2-40B4-BE49-F238E27FC236}">
              <a16:creationId xmlns:a16="http://schemas.microsoft.com/office/drawing/2014/main" id="{882C57A2-1AE7-3EDA-8C5A-6C8FFA50BDD2}"/>
            </a:ext>
          </a:extLst>
        </xdr:cNvPr>
        <xdr:cNvSpPr>
          <a:spLocks noChangeArrowheads="1"/>
        </xdr:cNvSpPr>
      </xdr:nvSpPr>
      <xdr:spPr bwMode="auto">
        <a:xfrm>
          <a:off x="19050" y="94964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9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11000" name="AutoShape 760">
          <a:extLst>
            <a:ext uri="{FF2B5EF4-FFF2-40B4-BE49-F238E27FC236}">
              <a16:creationId xmlns:a16="http://schemas.microsoft.com/office/drawing/2014/main" id="{7134DB7C-B396-0D52-AC3C-EDD90BF855BC}"/>
            </a:ext>
          </a:extLst>
        </xdr:cNvPr>
        <xdr:cNvSpPr>
          <a:spLocks noChangeArrowheads="1"/>
        </xdr:cNvSpPr>
      </xdr:nvSpPr>
      <xdr:spPr bwMode="auto">
        <a:xfrm>
          <a:off x="1362075" y="94964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1001" name="AutoShape 761">
          <a:extLst>
            <a:ext uri="{FF2B5EF4-FFF2-40B4-BE49-F238E27FC236}">
              <a16:creationId xmlns:a16="http://schemas.microsoft.com/office/drawing/2014/main" id="{14D0C208-900E-6704-AB3B-D2FAAB61A2C3}"/>
            </a:ext>
          </a:extLst>
        </xdr:cNvPr>
        <xdr:cNvSpPr>
          <a:spLocks noChangeArrowheads="1"/>
        </xdr:cNvSpPr>
      </xdr:nvSpPr>
      <xdr:spPr bwMode="auto">
        <a:xfrm>
          <a:off x="8077200" y="94964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9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1002" name="AutoShape 762">
          <a:extLst>
            <a:ext uri="{FF2B5EF4-FFF2-40B4-BE49-F238E27FC236}">
              <a16:creationId xmlns:a16="http://schemas.microsoft.com/office/drawing/2014/main" id="{557E19A0-48D3-5EA0-E6DE-1061F397390B}"/>
            </a:ext>
          </a:extLst>
        </xdr:cNvPr>
        <xdr:cNvSpPr>
          <a:spLocks noChangeArrowheads="1"/>
        </xdr:cNvSpPr>
      </xdr:nvSpPr>
      <xdr:spPr bwMode="auto">
        <a:xfrm>
          <a:off x="9420225" y="94964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9</xdr:row>
      <xdr:rowOff>0</xdr:rowOff>
    </xdr:from>
    <xdr:to>
      <xdr:col>9</xdr:col>
      <xdr:colOff>0</xdr:colOff>
      <xdr:row>10</xdr:row>
      <xdr:rowOff>0</xdr:rowOff>
    </xdr:to>
    <xdr:sp macro="" textlink="">
      <xdr:nvSpPr>
        <xdr:cNvPr id="11003" name="AutoShape 763">
          <a:extLst>
            <a:ext uri="{FF2B5EF4-FFF2-40B4-BE49-F238E27FC236}">
              <a16:creationId xmlns:a16="http://schemas.microsoft.com/office/drawing/2014/main" id="{62E98A7B-2ADE-C2BF-B145-6075C3569E6C}"/>
            </a:ext>
          </a:extLst>
        </xdr:cNvPr>
        <xdr:cNvSpPr>
          <a:spLocks noChangeArrowheads="1"/>
        </xdr:cNvSpPr>
      </xdr:nvSpPr>
      <xdr:spPr bwMode="auto">
        <a:xfrm>
          <a:off x="10763250" y="94964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9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11004" name="AutoShape 764">
          <a:extLst>
            <a:ext uri="{FF2B5EF4-FFF2-40B4-BE49-F238E27FC236}">
              <a16:creationId xmlns:a16="http://schemas.microsoft.com/office/drawing/2014/main" id="{6341020C-9F6F-00C6-B62A-53A2448C57CA}"/>
            </a:ext>
          </a:extLst>
        </xdr:cNvPr>
        <xdr:cNvSpPr>
          <a:spLocks noChangeArrowheads="1"/>
        </xdr:cNvSpPr>
      </xdr:nvSpPr>
      <xdr:spPr bwMode="auto">
        <a:xfrm>
          <a:off x="6734175" y="94964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10</xdr:row>
      <xdr:rowOff>0</xdr:rowOff>
    </xdr:from>
    <xdr:to>
      <xdr:col>3</xdr:col>
      <xdr:colOff>0</xdr:colOff>
      <xdr:row>11</xdr:row>
      <xdr:rowOff>0</xdr:rowOff>
    </xdr:to>
    <xdr:sp macro="" textlink="">
      <xdr:nvSpPr>
        <xdr:cNvPr id="11005" name="AutoShape 765">
          <a:extLst>
            <a:ext uri="{FF2B5EF4-FFF2-40B4-BE49-F238E27FC236}">
              <a16:creationId xmlns:a16="http://schemas.microsoft.com/office/drawing/2014/main" id="{710E4590-6040-239F-92C6-831A93D7E17A}"/>
            </a:ext>
          </a:extLst>
        </xdr:cNvPr>
        <xdr:cNvSpPr>
          <a:spLocks noChangeArrowheads="1"/>
        </xdr:cNvSpPr>
      </xdr:nvSpPr>
      <xdr:spPr bwMode="auto">
        <a:xfrm>
          <a:off x="2705100" y="107632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1006" name="AutoShape 766">
          <a:extLst>
            <a:ext uri="{FF2B5EF4-FFF2-40B4-BE49-F238E27FC236}">
              <a16:creationId xmlns:a16="http://schemas.microsoft.com/office/drawing/2014/main" id="{C5E46763-B24C-E1E3-70B5-6D8A9B446210}"/>
            </a:ext>
          </a:extLst>
        </xdr:cNvPr>
        <xdr:cNvSpPr>
          <a:spLocks noChangeArrowheads="1"/>
        </xdr:cNvSpPr>
      </xdr:nvSpPr>
      <xdr:spPr bwMode="auto">
        <a:xfrm>
          <a:off x="4048125" y="107632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007" name="AutoShape 767">
          <a:extLst>
            <a:ext uri="{FF2B5EF4-FFF2-40B4-BE49-F238E27FC236}">
              <a16:creationId xmlns:a16="http://schemas.microsoft.com/office/drawing/2014/main" id="{EDDBFF69-7FA5-9D30-BB36-3303CFA4465C}"/>
            </a:ext>
          </a:extLst>
        </xdr:cNvPr>
        <xdr:cNvSpPr>
          <a:spLocks noChangeArrowheads="1"/>
        </xdr:cNvSpPr>
      </xdr:nvSpPr>
      <xdr:spPr bwMode="auto">
        <a:xfrm>
          <a:off x="5391150" y="107632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11008" name="AutoShape 768">
          <a:extLst>
            <a:ext uri="{FF2B5EF4-FFF2-40B4-BE49-F238E27FC236}">
              <a16:creationId xmlns:a16="http://schemas.microsoft.com/office/drawing/2014/main" id="{D845CF15-20F0-1C1A-8606-D74BA36EF44D}"/>
            </a:ext>
          </a:extLst>
        </xdr:cNvPr>
        <xdr:cNvSpPr>
          <a:spLocks noChangeArrowheads="1"/>
        </xdr:cNvSpPr>
      </xdr:nvSpPr>
      <xdr:spPr bwMode="auto">
        <a:xfrm>
          <a:off x="19050" y="107632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10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1009" name="AutoShape 769">
          <a:extLst>
            <a:ext uri="{FF2B5EF4-FFF2-40B4-BE49-F238E27FC236}">
              <a16:creationId xmlns:a16="http://schemas.microsoft.com/office/drawing/2014/main" id="{B31DA38E-234D-1541-7546-5D1351708818}"/>
            </a:ext>
          </a:extLst>
        </xdr:cNvPr>
        <xdr:cNvSpPr>
          <a:spLocks noChangeArrowheads="1"/>
        </xdr:cNvSpPr>
      </xdr:nvSpPr>
      <xdr:spPr bwMode="auto">
        <a:xfrm>
          <a:off x="1362075" y="107632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11010" name="AutoShape 770">
          <a:extLst>
            <a:ext uri="{FF2B5EF4-FFF2-40B4-BE49-F238E27FC236}">
              <a16:creationId xmlns:a16="http://schemas.microsoft.com/office/drawing/2014/main" id="{FF09DF0C-BEB6-9613-B847-30C2D5864E68}"/>
            </a:ext>
          </a:extLst>
        </xdr:cNvPr>
        <xdr:cNvSpPr>
          <a:spLocks noChangeArrowheads="1"/>
        </xdr:cNvSpPr>
      </xdr:nvSpPr>
      <xdr:spPr bwMode="auto">
        <a:xfrm>
          <a:off x="8077200" y="107632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10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11011" name="AutoShape 771">
          <a:extLst>
            <a:ext uri="{FF2B5EF4-FFF2-40B4-BE49-F238E27FC236}">
              <a16:creationId xmlns:a16="http://schemas.microsoft.com/office/drawing/2014/main" id="{7D18A01E-3F26-7244-349A-1C1E16975DB5}"/>
            </a:ext>
          </a:extLst>
        </xdr:cNvPr>
        <xdr:cNvSpPr>
          <a:spLocks noChangeArrowheads="1"/>
        </xdr:cNvSpPr>
      </xdr:nvSpPr>
      <xdr:spPr bwMode="auto">
        <a:xfrm>
          <a:off x="9420225" y="107632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10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1012" name="AutoShape 772">
          <a:extLst>
            <a:ext uri="{FF2B5EF4-FFF2-40B4-BE49-F238E27FC236}">
              <a16:creationId xmlns:a16="http://schemas.microsoft.com/office/drawing/2014/main" id="{EDC37548-E3D5-9198-58BF-8C28E4967629}"/>
            </a:ext>
          </a:extLst>
        </xdr:cNvPr>
        <xdr:cNvSpPr>
          <a:spLocks noChangeArrowheads="1"/>
        </xdr:cNvSpPr>
      </xdr:nvSpPr>
      <xdr:spPr bwMode="auto">
        <a:xfrm>
          <a:off x="10763250" y="107632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10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11013" name="AutoShape 773">
          <a:extLst>
            <a:ext uri="{FF2B5EF4-FFF2-40B4-BE49-F238E27FC236}">
              <a16:creationId xmlns:a16="http://schemas.microsoft.com/office/drawing/2014/main" id="{1DE8FF7B-50F1-10D1-6833-804D178460D2}"/>
            </a:ext>
          </a:extLst>
        </xdr:cNvPr>
        <xdr:cNvSpPr>
          <a:spLocks noChangeArrowheads="1"/>
        </xdr:cNvSpPr>
      </xdr:nvSpPr>
      <xdr:spPr bwMode="auto">
        <a:xfrm>
          <a:off x="6734175" y="1076325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1323975</xdr:colOff>
      <xdr:row>6</xdr:row>
      <xdr:rowOff>0</xdr:rowOff>
    </xdr:to>
    <xdr:sp macro="" textlink="">
      <xdr:nvSpPr>
        <xdr:cNvPr id="11150" name="AutoShape 910">
          <a:extLst>
            <a:ext uri="{FF2B5EF4-FFF2-40B4-BE49-F238E27FC236}">
              <a16:creationId xmlns:a16="http://schemas.microsoft.com/office/drawing/2014/main" id="{23C77A21-295B-7A0F-2D2D-7CA8E48238DE}"/>
            </a:ext>
          </a:extLst>
        </xdr:cNvPr>
        <xdr:cNvSpPr>
          <a:spLocks noChangeArrowheads="1"/>
        </xdr:cNvSpPr>
      </xdr:nvSpPr>
      <xdr:spPr bwMode="auto">
        <a:xfrm>
          <a:off x="5372100" y="44291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1323975</xdr:colOff>
      <xdr:row>6</xdr:row>
      <xdr:rowOff>0</xdr:rowOff>
    </xdr:to>
    <xdr:sp macro="" textlink="">
      <xdr:nvSpPr>
        <xdr:cNvPr id="11151" name="AutoShape 911">
          <a:extLst>
            <a:ext uri="{FF2B5EF4-FFF2-40B4-BE49-F238E27FC236}">
              <a16:creationId xmlns:a16="http://schemas.microsoft.com/office/drawing/2014/main" id="{38D59321-1E7D-C251-04F6-6E98728C4738}"/>
            </a:ext>
          </a:extLst>
        </xdr:cNvPr>
        <xdr:cNvSpPr>
          <a:spLocks noChangeArrowheads="1"/>
        </xdr:cNvSpPr>
      </xdr:nvSpPr>
      <xdr:spPr bwMode="auto">
        <a:xfrm>
          <a:off x="0" y="44291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1323975</xdr:colOff>
      <xdr:row>6</xdr:row>
      <xdr:rowOff>0</xdr:rowOff>
    </xdr:to>
    <xdr:sp macro="" textlink="">
      <xdr:nvSpPr>
        <xdr:cNvPr id="11152" name="AutoShape 912">
          <a:extLst>
            <a:ext uri="{FF2B5EF4-FFF2-40B4-BE49-F238E27FC236}">
              <a16:creationId xmlns:a16="http://schemas.microsoft.com/office/drawing/2014/main" id="{11B49AAF-A2F1-4BFB-9795-067A6EDE6D29}"/>
            </a:ext>
          </a:extLst>
        </xdr:cNvPr>
        <xdr:cNvSpPr>
          <a:spLocks noChangeArrowheads="1"/>
        </xdr:cNvSpPr>
      </xdr:nvSpPr>
      <xdr:spPr bwMode="auto">
        <a:xfrm>
          <a:off x="2686050" y="4429125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4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1395" name="AutoShape 1155">
          <a:extLst>
            <a:ext uri="{FF2B5EF4-FFF2-40B4-BE49-F238E27FC236}">
              <a16:creationId xmlns:a16="http://schemas.microsoft.com/office/drawing/2014/main" id="{799A70B0-4B66-6339-1D5C-70A7D21B86AB}"/>
            </a:ext>
          </a:extLst>
        </xdr:cNvPr>
        <xdr:cNvSpPr>
          <a:spLocks noChangeArrowheads="1"/>
        </xdr:cNvSpPr>
      </xdr:nvSpPr>
      <xdr:spPr bwMode="auto">
        <a:xfrm>
          <a:off x="2705100" y="31623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1396" name="AutoShape 1156">
          <a:extLst>
            <a:ext uri="{FF2B5EF4-FFF2-40B4-BE49-F238E27FC236}">
              <a16:creationId xmlns:a16="http://schemas.microsoft.com/office/drawing/2014/main" id="{3741B678-C71B-EF8D-CEBD-12E2FD131D59}"/>
            </a:ext>
          </a:extLst>
        </xdr:cNvPr>
        <xdr:cNvSpPr>
          <a:spLocks noChangeArrowheads="1"/>
        </xdr:cNvSpPr>
      </xdr:nvSpPr>
      <xdr:spPr bwMode="auto">
        <a:xfrm>
          <a:off x="4048125" y="31623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4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1397" name="AutoShape 1157">
          <a:extLst>
            <a:ext uri="{FF2B5EF4-FFF2-40B4-BE49-F238E27FC236}">
              <a16:creationId xmlns:a16="http://schemas.microsoft.com/office/drawing/2014/main" id="{CEE21EB2-1BA5-60C0-EDB8-51B5CBF8BDAA}"/>
            </a:ext>
          </a:extLst>
        </xdr:cNvPr>
        <xdr:cNvSpPr>
          <a:spLocks noChangeArrowheads="1"/>
        </xdr:cNvSpPr>
      </xdr:nvSpPr>
      <xdr:spPr bwMode="auto">
        <a:xfrm>
          <a:off x="5391150" y="31623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1399" name="AutoShape 1159">
          <a:extLst>
            <a:ext uri="{FF2B5EF4-FFF2-40B4-BE49-F238E27FC236}">
              <a16:creationId xmlns:a16="http://schemas.microsoft.com/office/drawing/2014/main" id="{0C61B1C0-9DEF-19A5-DBA1-6BAB7EFB04B3}"/>
            </a:ext>
          </a:extLst>
        </xdr:cNvPr>
        <xdr:cNvSpPr>
          <a:spLocks noChangeArrowheads="1"/>
        </xdr:cNvSpPr>
      </xdr:nvSpPr>
      <xdr:spPr bwMode="auto">
        <a:xfrm>
          <a:off x="1362075" y="3162300"/>
          <a:ext cx="1323975" cy="12668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1323975</xdr:colOff>
      <xdr:row>3</xdr:row>
      <xdr:rowOff>9525</xdr:rowOff>
    </xdr:to>
    <xdr:grpSp>
      <xdr:nvGrpSpPr>
        <xdr:cNvPr id="11405" name="Group 116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F5DE8C-86BF-9FF3-71EF-448D29101660}"/>
            </a:ext>
          </a:extLst>
        </xdr:cNvPr>
        <xdr:cNvGrpSpPr>
          <a:grpSpLocks/>
        </xdr:cNvGrpSpPr>
      </xdr:nvGrpSpPr>
      <xdr:grpSpPr bwMode="auto">
        <a:xfrm>
          <a:off x="0" y="628650"/>
          <a:ext cx="1323975" cy="1276350"/>
          <a:chOff x="0" y="66"/>
          <a:chExt cx="139" cy="134"/>
        </a:xfrm>
      </xdr:grpSpPr>
      <xdr:sp macro="" textlink="">
        <xdr:nvSpPr>
          <xdr:cNvPr id="11401" name="AutoShape 1161">
            <a:extLst>
              <a:ext uri="{FF2B5EF4-FFF2-40B4-BE49-F238E27FC236}">
                <a16:creationId xmlns:a16="http://schemas.microsoft.com/office/drawing/2014/main" id="{A803E02E-ED71-C988-B3F4-26010F8B6F60}"/>
              </a:ext>
            </a:extLst>
          </xdr:cNvPr>
          <xdr:cNvSpPr>
            <a:spLocks noChangeArrowheads="1"/>
          </xdr:cNvSpPr>
        </xdr:nvSpPr>
        <xdr:spPr bwMode="auto">
          <a:xfrm>
            <a:off x="0" y="66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04" name="Picture 1164">
                <a:extLst>
                  <a:ext uri="{FF2B5EF4-FFF2-40B4-BE49-F238E27FC236}">
                    <a16:creationId xmlns:a16="http://schemas.microsoft.com/office/drawing/2014/main" id="{ABE4143B-30D6-AFEF-65E9-C485A87999FF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1!$A$1:$U$36" spid="_x0000_s11438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25" y="67"/>
                <a:ext cx="89" cy="13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1323975</xdr:colOff>
      <xdr:row>3</xdr:row>
      <xdr:rowOff>0</xdr:rowOff>
    </xdr:to>
    <xdr:grpSp>
      <xdr:nvGrpSpPr>
        <xdr:cNvPr id="11408" name="Group 116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160D728-72FA-854D-6291-3F9C33644906}"/>
            </a:ext>
          </a:extLst>
        </xdr:cNvPr>
        <xdr:cNvGrpSpPr>
          <a:grpSpLocks/>
        </xdr:cNvGrpSpPr>
      </xdr:nvGrpSpPr>
      <xdr:grpSpPr bwMode="auto">
        <a:xfrm>
          <a:off x="1343025" y="628650"/>
          <a:ext cx="1323975" cy="1266825"/>
          <a:chOff x="141" y="66"/>
          <a:chExt cx="139" cy="133"/>
        </a:xfrm>
      </xdr:grpSpPr>
      <xdr:sp macro="" textlink="">
        <xdr:nvSpPr>
          <xdr:cNvPr id="11388" name="AutoShape 1148">
            <a:extLst>
              <a:ext uri="{FF2B5EF4-FFF2-40B4-BE49-F238E27FC236}">
                <a16:creationId xmlns:a16="http://schemas.microsoft.com/office/drawing/2014/main" id="{EC24FF01-02FD-2BD0-2213-03CD2CB20DFE}"/>
              </a:ext>
            </a:extLst>
          </xdr:cNvPr>
          <xdr:cNvSpPr>
            <a:spLocks noChangeArrowheads="1"/>
          </xdr:cNvSpPr>
        </xdr:nvSpPr>
        <xdr:spPr bwMode="auto">
          <a:xfrm>
            <a:off x="141" y="66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07" name="Picture 1167">
                <a:extLst>
                  <a:ext uri="{FF2B5EF4-FFF2-40B4-BE49-F238E27FC236}">
                    <a16:creationId xmlns:a16="http://schemas.microsoft.com/office/drawing/2014/main" id="{A264B40E-463C-2C77-1B40-583850DD424B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2!$A$1:$U$36" spid="_x0000_s11439"/>
                  </a:ext>
                </a:extLst>
              </xdr:cNvPicPr>
            </xdr:nvPicPr>
            <xdr:blipFill>
              <a:blip xmlns:r="http://schemas.openxmlformats.org/officeDocument/2006/relationships" r:embed="rId4"/>
              <a:srcRect/>
              <a:stretch>
                <a:fillRect/>
              </a:stretch>
            </xdr:blipFill>
            <xdr:spPr bwMode="auto">
              <a:xfrm>
                <a:off x="165" y="66"/>
                <a:ext cx="90" cy="13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1323975</xdr:colOff>
      <xdr:row>3</xdr:row>
      <xdr:rowOff>0</xdr:rowOff>
    </xdr:to>
    <xdr:grpSp>
      <xdr:nvGrpSpPr>
        <xdr:cNvPr id="11410" name="Group 117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C1AEE43-D21B-9411-955A-6659CB684F29}"/>
            </a:ext>
          </a:extLst>
        </xdr:cNvPr>
        <xdr:cNvGrpSpPr>
          <a:grpSpLocks/>
        </xdr:cNvGrpSpPr>
      </xdr:nvGrpSpPr>
      <xdr:grpSpPr bwMode="auto">
        <a:xfrm>
          <a:off x="2686050" y="628650"/>
          <a:ext cx="1323975" cy="1266825"/>
          <a:chOff x="282" y="66"/>
          <a:chExt cx="139" cy="133"/>
        </a:xfrm>
      </xdr:grpSpPr>
      <xdr:sp macro="" textlink="">
        <xdr:nvSpPr>
          <xdr:cNvPr id="11402" name="AutoShape 1162">
            <a:extLst>
              <a:ext uri="{FF2B5EF4-FFF2-40B4-BE49-F238E27FC236}">
                <a16:creationId xmlns:a16="http://schemas.microsoft.com/office/drawing/2014/main" id="{EAC59B06-995B-DBC4-22DE-A17F2BDDBB52}"/>
              </a:ext>
            </a:extLst>
          </xdr:cNvPr>
          <xdr:cNvSpPr>
            <a:spLocks noChangeArrowheads="1"/>
          </xdr:cNvSpPr>
        </xdr:nvSpPr>
        <xdr:spPr bwMode="auto">
          <a:xfrm>
            <a:off x="282" y="66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09" name="Picture 1169">
                <a:extLst>
                  <a:ext uri="{FF2B5EF4-FFF2-40B4-BE49-F238E27FC236}">
                    <a16:creationId xmlns:a16="http://schemas.microsoft.com/office/drawing/2014/main" id="{D4AEE78F-6596-8178-D0B7-65CD7DD26A89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3!$A$1:$G$29" spid="_x0000_s11440"/>
                  </a:ext>
                </a:extLst>
              </xdr:cNvPicPr>
            </xdr:nvPicPr>
            <xdr:blipFill>
              <a:blip xmlns:r="http://schemas.openxmlformats.org/officeDocument/2006/relationships" r:embed="rId6"/>
              <a:srcRect/>
              <a:stretch>
                <a:fillRect/>
              </a:stretch>
            </xdr:blipFill>
            <xdr:spPr bwMode="auto">
              <a:xfrm>
                <a:off x="306" y="66"/>
                <a:ext cx="89" cy="13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1333500</xdr:colOff>
      <xdr:row>3</xdr:row>
      <xdr:rowOff>0</xdr:rowOff>
    </xdr:to>
    <xdr:grpSp>
      <xdr:nvGrpSpPr>
        <xdr:cNvPr id="11412" name="Group 117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16DC68A-3A9F-7C86-BE43-D115D195097B}"/>
            </a:ext>
          </a:extLst>
        </xdr:cNvPr>
        <xdr:cNvGrpSpPr>
          <a:grpSpLocks/>
        </xdr:cNvGrpSpPr>
      </xdr:nvGrpSpPr>
      <xdr:grpSpPr bwMode="auto">
        <a:xfrm>
          <a:off x="4029075" y="628650"/>
          <a:ext cx="1333500" cy="1266825"/>
          <a:chOff x="423" y="66"/>
          <a:chExt cx="140" cy="133"/>
        </a:xfrm>
      </xdr:grpSpPr>
      <xdr:sp macro="" textlink="">
        <xdr:nvSpPr>
          <xdr:cNvPr id="11389" name="AutoShape 1149">
            <a:extLst>
              <a:ext uri="{FF2B5EF4-FFF2-40B4-BE49-F238E27FC236}">
                <a16:creationId xmlns:a16="http://schemas.microsoft.com/office/drawing/2014/main" id="{87A2A2C1-C111-FBD9-676C-FF6DAF94B8EB}"/>
              </a:ext>
            </a:extLst>
          </xdr:cNvPr>
          <xdr:cNvSpPr>
            <a:spLocks noChangeArrowheads="1"/>
          </xdr:cNvSpPr>
        </xdr:nvSpPr>
        <xdr:spPr bwMode="auto">
          <a:xfrm>
            <a:off x="423" y="66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11" name="Picture 1171">
                <a:extLst>
                  <a:ext uri="{FF2B5EF4-FFF2-40B4-BE49-F238E27FC236}">
                    <a16:creationId xmlns:a16="http://schemas.microsoft.com/office/drawing/2014/main" id="{A3654A0B-F8B7-774F-5B7F-B1DB12624202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4!$A$1:$G$29" spid="_x0000_s11441"/>
                  </a:ext>
                </a:extLst>
              </xdr:cNvPicPr>
            </xdr:nvPicPr>
            <xdr:blipFill>
              <a:blip xmlns:r="http://schemas.openxmlformats.org/officeDocument/2006/relationships" r:embed="rId8"/>
              <a:srcRect/>
              <a:stretch>
                <a:fillRect/>
              </a:stretch>
            </xdr:blipFill>
            <xdr:spPr bwMode="auto">
              <a:xfrm>
                <a:off x="423" y="79"/>
                <a:ext cx="140" cy="107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1333500</xdr:colOff>
      <xdr:row>3</xdr:row>
      <xdr:rowOff>0</xdr:rowOff>
    </xdr:to>
    <xdr:grpSp>
      <xdr:nvGrpSpPr>
        <xdr:cNvPr id="11414" name="Group 117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F316317-CB16-228A-0685-30135189E34C}"/>
            </a:ext>
          </a:extLst>
        </xdr:cNvPr>
        <xdr:cNvGrpSpPr>
          <a:grpSpLocks/>
        </xdr:cNvGrpSpPr>
      </xdr:nvGrpSpPr>
      <xdr:grpSpPr bwMode="auto">
        <a:xfrm>
          <a:off x="5372100" y="628650"/>
          <a:ext cx="1333500" cy="1266825"/>
          <a:chOff x="564" y="66"/>
          <a:chExt cx="140" cy="133"/>
        </a:xfrm>
      </xdr:grpSpPr>
      <xdr:sp macro="" textlink="">
        <xdr:nvSpPr>
          <xdr:cNvPr id="11400" name="AutoShape 1160">
            <a:extLst>
              <a:ext uri="{FF2B5EF4-FFF2-40B4-BE49-F238E27FC236}">
                <a16:creationId xmlns:a16="http://schemas.microsoft.com/office/drawing/2014/main" id="{D414839B-3FE1-63AC-FBF0-8F8749680CB5}"/>
              </a:ext>
            </a:extLst>
          </xdr:cNvPr>
          <xdr:cNvSpPr>
            <a:spLocks noChangeArrowheads="1"/>
          </xdr:cNvSpPr>
        </xdr:nvSpPr>
        <xdr:spPr bwMode="auto">
          <a:xfrm>
            <a:off x="564" y="66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13" name="Picture 1173">
                <a:extLst>
                  <a:ext uri="{FF2B5EF4-FFF2-40B4-BE49-F238E27FC236}">
                    <a16:creationId xmlns:a16="http://schemas.microsoft.com/office/drawing/2014/main" id="{48AE07D3-3CB1-C43E-BCC3-0AF95AC0D0CF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5!$B$1:$AG$27" spid="_x0000_s11442"/>
                  </a:ext>
                </a:extLst>
              </xdr:cNvPicPr>
            </xdr:nvPicPr>
            <xdr:blipFill>
              <a:blip xmlns:r="http://schemas.openxmlformats.org/officeDocument/2006/relationships" r:embed="rId10"/>
              <a:srcRect/>
              <a:stretch>
                <a:fillRect/>
              </a:stretch>
            </xdr:blipFill>
            <xdr:spPr bwMode="auto">
              <a:xfrm>
                <a:off x="564" y="83"/>
                <a:ext cx="140" cy="97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1323975</xdr:colOff>
      <xdr:row>4</xdr:row>
      <xdr:rowOff>0</xdr:rowOff>
    </xdr:to>
    <xdr:grpSp>
      <xdr:nvGrpSpPr>
        <xdr:cNvPr id="11416" name="Group 117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F5E208C-4A48-616B-A26B-731333A841A2}"/>
            </a:ext>
          </a:extLst>
        </xdr:cNvPr>
        <xdr:cNvGrpSpPr>
          <a:grpSpLocks/>
        </xdr:cNvGrpSpPr>
      </xdr:nvGrpSpPr>
      <xdr:grpSpPr bwMode="auto">
        <a:xfrm>
          <a:off x="0" y="1895475"/>
          <a:ext cx="1323975" cy="1266825"/>
          <a:chOff x="0" y="199"/>
          <a:chExt cx="139" cy="133"/>
        </a:xfrm>
      </xdr:grpSpPr>
      <xdr:sp macro="" textlink="">
        <xdr:nvSpPr>
          <xdr:cNvPr id="11393" name="AutoShape 1153">
            <a:extLst>
              <a:ext uri="{FF2B5EF4-FFF2-40B4-BE49-F238E27FC236}">
                <a16:creationId xmlns:a16="http://schemas.microsoft.com/office/drawing/2014/main" id="{2739BC6A-6EC6-06B1-8E74-17B9870FA07D}"/>
              </a:ext>
            </a:extLst>
          </xdr:cNvPr>
          <xdr:cNvSpPr>
            <a:spLocks noChangeArrowheads="1"/>
          </xdr:cNvSpPr>
        </xdr:nvSpPr>
        <xdr:spPr bwMode="auto">
          <a:xfrm>
            <a:off x="0" y="199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15" name="Picture 1175">
                <a:extLst>
                  <a:ext uri="{FF2B5EF4-FFF2-40B4-BE49-F238E27FC236}">
                    <a16:creationId xmlns:a16="http://schemas.microsoft.com/office/drawing/2014/main" id="{ABDCAA97-86BC-DF4B-9564-BF3A26772E77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6!$B$2:$Y$50" spid="_x0000_s11443"/>
                  </a:ext>
                </a:extLst>
              </xdr:cNvPicPr>
            </xdr:nvPicPr>
            <xdr:blipFill>
              <a:blip xmlns:r="http://schemas.openxmlformats.org/officeDocument/2006/relationships" r:embed="rId12"/>
              <a:srcRect/>
              <a:stretch>
                <a:fillRect/>
              </a:stretch>
            </xdr:blipFill>
            <xdr:spPr bwMode="auto">
              <a:xfrm>
                <a:off x="24" y="199"/>
                <a:ext cx="90" cy="13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1323975</xdr:colOff>
      <xdr:row>4</xdr:row>
      <xdr:rowOff>0</xdr:rowOff>
    </xdr:to>
    <xdr:grpSp>
      <xdr:nvGrpSpPr>
        <xdr:cNvPr id="11418" name="Group 117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382AC27-9671-6EBA-DC8A-A054BE8B96D7}"/>
            </a:ext>
          </a:extLst>
        </xdr:cNvPr>
        <xdr:cNvGrpSpPr>
          <a:grpSpLocks/>
        </xdr:cNvGrpSpPr>
      </xdr:nvGrpSpPr>
      <xdr:grpSpPr bwMode="auto">
        <a:xfrm>
          <a:off x="1343025" y="1895475"/>
          <a:ext cx="1323975" cy="1266825"/>
          <a:chOff x="141" y="199"/>
          <a:chExt cx="139" cy="133"/>
        </a:xfrm>
      </xdr:grpSpPr>
      <xdr:sp macro="" textlink="">
        <xdr:nvSpPr>
          <xdr:cNvPr id="11394" name="AutoShape 1154">
            <a:extLst>
              <a:ext uri="{FF2B5EF4-FFF2-40B4-BE49-F238E27FC236}">
                <a16:creationId xmlns:a16="http://schemas.microsoft.com/office/drawing/2014/main" id="{0604C5DD-B9F0-AAEA-B7EA-44812BF3C017}"/>
              </a:ext>
            </a:extLst>
          </xdr:cNvPr>
          <xdr:cNvSpPr>
            <a:spLocks noChangeArrowheads="1"/>
          </xdr:cNvSpPr>
        </xdr:nvSpPr>
        <xdr:spPr bwMode="auto">
          <a:xfrm>
            <a:off x="141" y="199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17" name="Picture 1177">
                <a:extLst>
                  <a:ext uri="{FF2B5EF4-FFF2-40B4-BE49-F238E27FC236}">
                    <a16:creationId xmlns:a16="http://schemas.microsoft.com/office/drawing/2014/main" id="{11C75A34-15D3-77F3-00C6-059ACB800EFC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7!$A$1:$G$33" spid="_x0000_s11444"/>
                  </a:ext>
                </a:extLst>
              </xdr:cNvPicPr>
            </xdr:nvPicPr>
            <xdr:blipFill>
              <a:blip xmlns:r="http://schemas.openxmlformats.org/officeDocument/2006/relationships" r:embed="rId14"/>
              <a:srcRect/>
              <a:stretch>
                <a:fillRect/>
              </a:stretch>
            </xdr:blipFill>
            <xdr:spPr bwMode="auto">
              <a:xfrm>
                <a:off x="167" y="199"/>
                <a:ext cx="87" cy="13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1323975</xdr:colOff>
      <xdr:row>4</xdr:row>
      <xdr:rowOff>0</xdr:rowOff>
    </xdr:to>
    <xdr:grpSp>
      <xdr:nvGrpSpPr>
        <xdr:cNvPr id="11420" name="Group 118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14C5699-550C-8B26-CD9B-71E548F2FC4C}"/>
            </a:ext>
          </a:extLst>
        </xdr:cNvPr>
        <xdr:cNvGrpSpPr>
          <a:grpSpLocks/>
        </xdr:cNvGrpSpPr>
      </xdr:nvGrpSpPr>
      <xdr:grpSpPr bwMode="auto">
        <a:xfrm>
          <a:off x="2686050" y="1895475"/>
          <a:ext cx="1323975" cy="1266825"/>
          <a:chOff x="282" y="199"/>
          <a:chExt cx="139" cy="133"/>
        </a:xfrm>
      </xdr:grpSpPr>
      <xdr:sp macro="" textlink="">
        <xdr:nvSpPr>
          <xdr:cNvPr id="11390" name="AutoShape 1150">
            <a:extLst>
              <a:ext uri="{FF2B5EF4-FFF2-40B4-BE49-F238E27FC236}">
                <a16:creationId xmlns:a16="http://schemas.microsoft.com/office/drawing/2014/main" id="{37B3130A-5701-2F5D-2827-0F8F4CD16CF2}"/>
              </a:ext>
            </a:extLst>
          </xdr:cNvPr>
          <xdr:cNvSpPr>
            <a:spLocks noChangeArrowheads="1"/>
          </xdr:cNvSpPr>
        </xdr:nvSpPr>
        <xdr:spPr bwMode="auto">
          <a:xfrm>
            <a:off x="282" y="199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19" name="Picture 1179">
                <a:extLst>
                  <a:ext uri="{FF2B5EF4-FFF2-40B4-BE49-F238E27FC236}">
                    <a16:creationId xmlns:a16="http://schemas.microsoft.com/office/drawing/2014/main" id="{618239D7-B570-E75C-327B-2E903FB2B804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8!$A$1:$G$49" spid="_x0000_s11445"/>
                  </a:ext>
                </a:extLst>
              </xdr:cNvPicPr>
            </xdr:nvPicPr>
            <xdr:blipFill>
              <a:blip xmlns:r="http://schemas.openxmlformats.org/officeDocument/2006/relationships" r:embed="rId16"/>
              <a:srcRect/>
              <a:stretch>
                <a:fillRect/>
              </a:stretch>
            </xdr:blipFill>
            <xdr:spPr bwMode="auto">
              <a:xfrm>
                <a:off x="308" y="199"/>
                <a:ext cx="86" cy="13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1333500</xdr:colOff>
      <xdr:row>4</xdr:row>
      <xdr:rowOff>0</xdr:rowOff>
    </xdr:to>
    <xdr:grpSp>
      <xdr:nvGrpSpPr>
        <xdr:cNvPr id="11422" name="Group 1182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98BEAB69-8204-984F-8B73-2481CFF06820}"/>
            </a:ext>
          </a:extLst>
        </xdr:cNvPr>
        <xdr:cNvGrpSpPr>
          <a:grpSpLocks/>
        </xdr:cNvGrpSpPr>
      </xdr:nvGrpSpPr>
      <xdr:grpSpPr bwMode="auto">
        <a:xfrm>
          <a:off x="4029075" y="1895475"/>
          <a:ext cx="1333500" cy="1266825"/>
          <a:chOff x="423" y="199"/>
          <a:chExt cx="140" cy="133"/>
        </a:xfrm>
      </xdr:grpSpPr>
      <xdr:sp macro="" textlink="">
        <xdr:nvSpPr>
          <xdr:cNvPr id="11391" name="AutoShape 1151">
            <a:extLst>
              <a:ext uri="{FF2B5EF4-FFF2-40B4-BE49-F238E27FC236}">
                <a16:creationId xmlns:a16="http://schemas.microsoft.com/office/drawing/2014/main" id="{16766B07-2327-0BCF-7712-1FB0EDB212F2}"/>
              </a:ext>
            </a:extLst>
          </xdr:cNvPr>
          <xdr:cNvSpPr>
            <a:spLocks noChangeArrowheads="1"/>
          </xdr:cNvSpPr>
        </xdr:nvSpPr>
        <xdr:spPr bwMode="auto">
          <a:xfrm>
            <a:off x="423" y="199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21" name="Picture 1181">
                <a:extLst>
                  <a:ext uri="{FF2B5EF4-FFF2-40B4-BE49-F238E27FC236}">
                    <a16:creationId xmlns:a16="http://schemas.microsoft.com/office/drawing/2014/main" id="{D683F085-121C-4B91-CA39-FA8FED2FEE15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9!$A$1:$P$18" spid="_x0000_s11446"/>
                  </a:ext>
                </a:extLst>
              </xdr:cNvPicPr>
            </xdr:nvPicPr>
            <xdr:blipFill>
              <a:blip xmlns:r="http://schemas.openxmlformats.org/officeDocument/2006/relationships" r:embed="rId18"/>
              <a:srcRect/>
              <a:stretch>
                <a:fillRect/>
              </a:stretch>
            </xdr:blipFill>
            <xdr:spPr bwMode="auto">
              <a:xfrm>
                <a:off x="423" y="216"/>
                <a:ext cx="140" cy="99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1323975</xdr:colOff>
      <xdr:row>4</xdr:row>
      <xdr:rowOff>0</xdr:rowOff>
    </xdr:to>
    <xdr:grpSp>
      <xdr:nvGrpSpPr>
        <xdr:cNvPr id="11424" name="Group 118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5614D0A-C375-AF4D-D60F-65201E502FF5}"/>
            </a:ext>
          </a:extLst>
        </xdr:cNvPr>
        <xdr:cNvGrpSpPr>
          <a:grpSpLocks/>
        </xdr:cNvGrpSpPr>
      </xdr:nvGrpSpPr>
      <xdr:grpSpPr bwMode="auto">
        <a:xfrm>
          <a:off x="5372100" y="1895475"/>
          <a:ext cx="1323975" cy="1266825"/>
          <a:chOff x="564" y="199"/>
          <a:chExt cx="139" cy="133"/>
        </a:xfrm>
      </xdr:grpSpPr>
      <xdr:sp macro="" textlink="">
        <xdr:nvSpPr>
          <xdr:cNvPr id="11392" name="AutoShape 1152">
            <a:extLst>
              <a:ext uri="{FF2B5EF4-FFF2-40B4-BE49-F238E27FC236}">
                <a16:creationId xmlns:a16="http://schemas.microsoft.com/office/drawing/2014/main" id="{08798ABA-099A-379B-E09F-1C4095100930}"/>
              </a:ext>
            </a:extLst>
          </xdr:cNvPr>
          <xdr:cNvSpPr>
            <a:spLocks noChangeArrowheads="1"/>
          </xdr:cNvSpPr>
        </xdr:nvSpPr>
        <xdr:spPr bwMode="auto">
          <a:xfrm>
            <a:off x="564" y="199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23" name="Picture 1183">
                <a:extLst>
                  <a:ext uri="{FF2B5EF4-FFF2-40B4-BE49-F238E27FC236}">
                    <a16:creationId xmlns:a16="http://schemas.microsoft.com/office/drawing/2014/main" id="{4E7C37AC-31E0-C178-7DA8-A361F02B0A78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10!$A$1:$S$68" spid="_x0000_s11447"/>
                  </a:ext>
                </a:extLst>
              </xdr:cNvPicPr>
            </xdr:nvPicPr>
            <xdr:blipFill>
              <a:blip xmlns:r="http://schemas.openxmlformats.org/officeDocument/2006/relationships" r:embed="rId20"/>
              <a:srcRect/>
              <a:stretch>
                <a:fillRect/>
              </a:stretch>
            </xdr:blipFill>
            <xdr:spPr bwMode="auto">
              <a:xfrm>
                <a:off x="588" y="199"/>
                <a:ext cx="89" cy="13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  <xdr:twoCellAnchor>
    <xdr:from>
      <xdr:col>0</xdr:col>
      <xdr:colOff>19050</xdr:colOff>
      <xdr:row>4</xdr:row>
      <xdr:rowOff>0</xdr:rowOff>
    </xdr:from>
    <xdr:to>
      <xdr:col>1</xdr:col>
      <xdr:colOff>0</xdr:colOff>
      <xdr:row>5</xdr:row>
      <xdr:rowOff>0</xdr:rowOff>
    </xdr:to>
    <xdr:grpSp>
      <xdr:nvGrpSpPr>
        <xdr:cNvPr id="11426" name="Group 118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3B6788D-9F83-9731-A0AD-1D2D6F1F9488}"/>
            </a:ext>
          </a:extLst>
        </xdr:cNvPr>
        <xdr:cNvGrpSpPr>
          <a:grpSpLocks/>
        </xdr:cNvGrpSpPr>
      </xdr:nvGrpSpPr>
      <xdr:grpSpPr bwMode="auto">
        <a:xfrm>
          <a:off x="19050" y="3162300"/>
          <a:ext cx="1323975" cy="1266825"/>
          <a:chOff x="2" y="332"/>
          <a:chExt cx="139" cy="133"/>
        </a:xfrm>
      </xdr:grpSpPr>
      <xdr:sp macro="" textlink="">
        <xdr:nvSpPr>
          <xdr:cNvPr id="11398" name="AutoShape 1158">
            <a:extLst>
              <a:ext uri="{FF2B5EF4-FFF2-40B4-BE49-F238E27FC236}">
                <a16:creationId xmlns:a16="http://schemas.microsoft.com/office/drawing/2014/main" id="{72DB4087-4C48-4CEB-AA54-C9A3D9C99E08}"/>
              </a:ext>
            </a:extLst>
          </xdr:cNvPr>
          <xdr:cNvSpPr>
            <a:spLocks noChangeArrowheads="1"/>
          </xdr:cNvSpPr>
        </xdr:nvSpPr>
        <xdr:spPr bwMode="auto">
          <a:xfrm>
            <a:off x="2" y="332"/>
            <a:ext cx="139" cy="13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38100"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round/>
            <a:headEnd/>
            <a:tailEnd/>
          </a:ln>
        </xdr:spPr>
      </xdr:sp>
      <mc:AlternateContent xmlns:mc="http://schemas.openxmlformats.org/markup-compatibility/2006">
        <mc:Choice xmlns:a14="http://schemas.microsoft.com/office/drawing/2010/main" Requires="a14">
          <xdr:pic>
            <xdr:nvPicPr>
              <xdr:cNvPr id="11425" name="Picture 1185">
                <a:extLst>
                  <a:ext uri="{FF2B5EF4-FFF2-40B4-BE49-F238E27FC236}">
                    <a16:creationId xmlns:a16="http://schemas.microsoft.com/office/drawing/2014/main" id="{A3C9B828-AC5E-B346-546A-AE1E973D8DEC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Sheet11!$B$1:$AB$59" spid="_x0000_s11448"/>
                  </a:ext>
                </a:extLst>
              </xdr:cNvPicPr>
            </xdr:nvPicPr>
            <xdr:blipFill>
              <a:blip xmlns:r="http://schemas.openxmlformats.org/officeDocument/2006/relationships" r:embed="rId22"/>
              <a:srcRect/>
              <a:stretch>
                <a:fillRect/>
              </a:stretch>
            </xdr:blipFill>
            <xdr:spPr bwMode="auto">
              <a:xfrm>
                <a:off x="25" y="332"/>
                <a:ext cx="93" cy="133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0</xdr:row>
          <xdr:rowOff>0</xdr:rowOff>
        </xdr:from>
        <xdr:to>
          <xdr:col>14</xdr:col>
          <xdr:colOff>0</xdr:colOff>
          <xdr:row>1</xdr:row>
          <xdr:rowOff>0</xdr:rowOff>
        </xdr:to>
        <xdr:sp macro="" textlink="">
          <xdr:nvSpPr>
            <xdr:cNvPr id="9217" name="Spin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9F90A9A1-137E-3E88-055F-3B5A390C69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11</xdr:col>
          <xdr:colOff>0</xdr:colOff>
          <xdr:row>1</xdr:row>
          <xdr:rowOff>0</xdr:rowOff>
        </xdr:to>
        <xdr:sp macro="" textlink="">
          <xdr:nvSpPr>
            <xdr:cNvPr id="9218" name="SpinButton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C2F1B1FD-B1AC-1021-1802-B3BD5A63D0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28575</xdr:colOff>
      <xdr:row>0</xdr:row>
      <xdr:rowOff>0</xdr:rowOff>
    </xdr:from>
    <xdr:to>
      <xdr:col>16</xdr:col>
      <xdr:colOff>0</xdr:colOff>
      <xdr:row>1</xdr:row>
      <xdr:rowOff>0</xdr:rowOff>
    </xdr:to>
    <xdr:sp macro="" textlink="">
      <xdr:nvSpPr>
        <xdr:cNvPr id="9219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C913E-C592-E858-3F9E-7817A87EF847}"/>
            </a:ext>
          </a:extLst>
        </xdr:cNvPr>
        <xdr:cNvSpPr>
          <a:spLocks noChangeArrowheads="1"/>
        </xdr:cNvSpPr>
      </xdr:nvSpPr>
      <xdr:spPr bwMode="auto">
        <a:xfrm>
          <a:off x="9963150" y="0"/>
          <a:ext cx="7048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7</xdr:col>
          <xdr:colOff>0</xdr:colOff>
          <xdr:row>1</xdr:row>
          <xdr:rowOff>0</xdr:rowOff>
        </xdr:to>
        <xdr:sp macro="" textlink="">
          <xdr:nvSpPr>
            <xdr:cNvPr id="12289" name="SpinButton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176DEFC1-A252-DA91-63CC-CCEE166C2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0</xdr:rowOff>
        </xdr:from>
        <xdr:to>
          <xdr:col>10</xdr:col>
          <xdr:colOff>0</xdr:colOff>
          <xdr:row>1</xdr:row>
          <xdr:rowOff>0</xdr:rowOff>
        </xdr:to>
        <xdr:sp macro="" textlink="">
          <xdr:nvSpPr>
            <xdr:cNvPr id="12290" name="SpinButton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8DECDA4E-AFD3-6824-1C44-2D33F89CE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12</xdr:col>
      <xdr:colOff>0</xdr:colOff>
      <xdr:row>0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12291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AE4965-0D5D-229F-DE4F-70DF3E74B8FD}"/>
            </a:ext>
          </a:extLst>
        </xdr:cNvPr>
        <xdr:cNvSpPr>
          <a:spLocks noChangeArrowheads="1"/>
        </xdr:cNvSpPr>
      </xdr:nvSpPr>
      <xdr:spPr bwMode="auto">
        <a:xfrm>
          <a:off x="4991100" y="0"/>
          <a:ext cx="8953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3313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24718-DC51-5565-BBBC-06E5FC63BFAE}"/>
            </a:ext>
          </a:extLst>
        </xdr:cNvPr>
        <xdr:cNvSpPr>
          <a:spLocks noChangeArrowheads="1"/>
        </xdr:cNvSpPr>
      </xdr:nvSpPr>
      <xdr:spPr bwMode="auto">
        <a:xfrm>
          <a:off x="2276475" y="0"/>
          <a:ext cx="1038225" cy="50482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12</xdr:col>
          <xdr:colOff>0</xdr:colOff>
          <xdr:row>2</xdr:row>
          <xdr:rowOff>0</xdr:rowOff>
        </xdr:to>
        <xdr:sp macro="" textlink="">
          <xdr:nvSpPr>
            <xdr:cNvPr id="13314" name="SpinButton1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C4E9E658-846F-A580-0DE0-084953AA8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</xdr:row>
          <xdr:rowOff>0</xdr:rowOff>
        </xdr:from>
        <xdr:to>
          <xdr:col>20</xdr:col>
          <xdr:colOff>0</xdr:colOff>
          <xdr:row>2</xdr:row>
          <xdr:rowOff>0</xdr:rowOff>
        </xdr:to>
        <xdr:sp macro="" textlink="">
          <xdr:nvSpPr>
            <xdr:cNvPr id="13315" name="SpinButton2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66196791-953F-9689-D131-25F73DC597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</xdr:row>
          <xdr:rowOff>323850</xdr:rowOff>
        </xdr:from>
        <xdr:to>
          <xdr:col>14</xdr:col>
          <xdr:colOff>0</xdr:colOff>
          <xdr:row>7</xdr:row>
          <xdr:rowOff>0</xdr:rowOff>
        </xdr:to>
        <xdr:sp macro="" textlink="">
          <xdr:nvSpPr>
            <xdr:cNvPr id="1025" name="Spi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8B63742-70FF-7CD4-FA0A-2FFE874098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0</xdr:row>
          <xdr:rowOff>190500</xdr:rowOff>
        </xdr:from>
        <xdr:to>
          <xdr:col>14</xdr:col>
          <xdr:colOff>0</xdr:colOff>
          <xdr:row>2</xdr:row>
          <xdr:rowOff>0</xdr:rowOff>
        </xdr:to>
        <xdr:sp macro="" textlink="">
          <xdr:nvSpPr>
            <xdr:cNvPr id="1026" name="Spin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12BD8CF-558C-7DDF-24C6-AF922DAB87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7</xdr:col>
      <xdr:colOff>0</xdr:colOff>
      <xdr:row>0</xdr:row>
      <xdr:rowOff>247650</xdr:rowOff>
    </xdr:from>
    <xdr:to>
      <xdr:col>9</xdr:col>
      <xdr:colOff>0</xdr:colOff>
      <xdr:row>2</xdr:row>
      <xdr:rowOff>0</xdr:rowOff>
    </xdr:to>
    <xdr:sp macro="" textlink="">
      <xdr:nvSpPr>
        <xdr:cNvPr id="1029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45DB0B-3E30-CAE7-3A13-4655B3F421D0}"/>
            </a:ext>
          </a:extLst>
        </xdr:cNvPr>
        <xdr:cNvSpPr>
          <a:spLocks noChangeArrowheads="1"/>
        </xdr:cNvSpPr>
      </xdr:nvSpPr>
      <xdr:spPr bwMode="auto">
        <a:xfrm>
          <a:off x="2466975" y="247650"/>
          <a:ext cx="7048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323850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2050" name="SpinButton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AFBAC87-8856-4CDB-DCB4-6833151C32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0</xdr:row>
          <xdr:rowOff>190500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2051" name="SpinButton2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B966508-6D01-E292-44EF-06BD15762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247650</xdr:rowOff>
    </xdr:from>
    <xdr:to>
      <xdr:col>2</xdr:col>
      <xdr:colOff>0</xdr:colOff>
      <xdr:row>2</xdr:row>
      <xdr:rowOff>0</xdr:rowOff>
    </xdr:to>
    <xdr:sp macro="" textlink="">
      <xdr:nvSpPr>
        <xdr:cNvPr id="2052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4C71B8-F418-9AF2-6095-BF459F0205D5}"/>
            </a:ext>
          </a:extLst>
        </xdr:cNvPr>
        <xdr:cNvSpPr>
          <a:spLocks noChangeArrowheads="1"/>
        </xdr:cNvSpPr>
      </xdr:nvSpPr>
      <xdr:spPr bwMode="auto">
        <a:xfrm>
          <a:off x="0" y="247650"/>
          <a:ext cx="7048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0</xdr:row>
          <xdr:rowOff>438150</xdr:rowOff>
        </xdr:from>
        <xdr:to>
          <xdr:col>5</xdr:col>
          <xdr:colOff>0</xdr:colOff>
          <xdr:row>1</xdr:row>
          <xdr:rowOff>0</xdr:rowOff>
        </xdr:to>
        <xdr:sp macro="" textlink="">
          <xdr:nvSpPr>
            <xdr:cNvPr id="3074" name="SpinButton3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A238951-6559-7AF4-6CCC-CF8C73B12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0</xdr:row>
          <xdr:rowOff>438150</xdr:rowOff>
        </xdr:from>
        <xdr:to>
          <xdr:col>2</xdr:col>
          <xdr:colOff>0</xdr:colOff>
          <xdr:row>1</xdr:row>
          <xdr:rowOff>0</xdr:rowOff>
        </xdr:to>
        <xdr:sp macro="" textlink="">
          <xdr:nvSpPr>
            <xdr:cNvPr id="3075" name="SpinButton2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DE34042-22F3-0E0F-C84C-06A9207E08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</xdr:col>
      <xdr:colOff>333375</xdr:colOff>
      <xdr:row>0</xdr:row>
      <xdr:rowOff>0</xdr:rowOff>
    </xdr:from>
    <xdr:to>
      <xdr:col>2</xdr:col>
      <xdr:colOff>0</xdr:colOff>
      <xdr:row>0</xdr:row>
      <xdr:rowOff>381000</xdr:rowOff>
    </xdr:to>
    <xdr:sp macro="" textlink="">
      <xdr:nvSpPr>
        <xdr:cNvPr id="3076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BF1FA-5A7E-8F92-3067-B8680AD9F097}"/>
            </a:ext>
          </a:extLst>
        </xdr:cNvPr>
        <xdr:cNvSpPr>
          <a:spLocks noChangeArrowheads="1"/>
        </xdr:cNvSpPr>
      </xdr:nvSpPr>
      <xdr:spPr bwMode="auto">
        <a:xfrm>
          <a:off x="1371600" y="0"/>
          <a:ext cx="7048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0</xdr:row>
          <xdr:rowOff>0</xdr:rowOff>
        </xdr:from>
        <xdr:to>
          <xdr:col>5</xdr:col>
          <xdr:colOff>0</xdr:colOff>
          <xdr:row>1</xdr:row>
          <xdr:rowOff>0</xdr:rowOff>
        </xdr:to>
        <xdr:sp macro="" textlink="">
          <xdr:nvSpPr>
            <xdr:cNvPr id="4098" name="SpinButton1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9013D178-94AF-FE01-F229-91FA3B21ED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0</xdr:row>
          <xdr:rowOff>0</xdr:rowOff>
        </xdr:from>
        <xdr:to>
          <xdr:col>2</xdr:col>
          <xdr:colOff>0</xdr:colOff>
          <xdr:row>1</xdr:row>
          <xdr:rowOff>0</xdr:rowOff>
        </xdr:to>
        <xdr:sp macro="" textlink="">
          <xdr:nvSpPr>
            <xdr:cNvPr id="4099" name="SpinButton2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67401F09-89E3-82B6-F7B9-394B1EA2F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0</xdr:row>
      <xdr:rowOff>0</xdr:rowOff>
    </xdr:from>
    <xdr:to>
      <xdr:col>2</xdr:col>
      <xdr:colOff>704850</xdr:colOff>
      <xdr:row>0</xdr:row>
      <xdr:rowOff>381000</xdr:rowOff>
    </xdr:to>
    <xdr:sp macro="" textlink="">
      <xdr:nvSpPr>
        <xdr:cNvPr id="4100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0B5E90-08CF-39E2-FB16-B5F8E4338C97}"/>
            </a:ext>
          </a:extLst>
        </xdr:cNvPr>
        <xdr:cNvSpPr>
          <a:spLocks noChangeArrowheads="1"/>
        </xdr:cNvSpPr>
      </xdr:nvSpPr>
      <xdr:spPr bwMode="auto">
        <a:xfrm>
          <a:off x="2990850" y="0"/>
          <a:ext cx="7048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295275</xdr:rowOff>
    </xdr:from>
    <xdr:to>
      <xdr:col>15</xdr:col>
      <xdr:colOff>66675</xdr:colOff>
      <xdr:row>1</xdr:row>
      <xdr:rowOff>295275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6CA5F48B-0BC0-9567-FD63-AE410218014E}"/>
            </a:ext>
          </a:extLst>
        </xdr:cNvPr>
        <xdr:cNvSpPr>
          <a:spLocks noChangeShapeType="1"/>
        </xdr:cNvSpPr>
      </xdr:nvSpPr>
      <xdr:spPr bwMode="auto">
        <a:xfrm>
          <a:off x="1276350" y="619125"/>
          <a:ext cx="3838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1</xdr:row>
      <xdr:rowOff>0</xdr:rowOff>
    </xdr:to>
    <xdr:sp macro="" textlink="">
      <xdr:nvSpPr>
        <xdr:cNvPr id="5122" name="Rectangle 2" descr="テキスト ボックス: Field Help Desk">
          <a:extLst>
            <a:ext uri="{FF2B5EF4-FFF2-40B4-BE49-F238E27FC236}">
              <a16:creationId xmlns:a16="http://schemas.microsoft.com/office/drawing/2014/main" id="{6D720560-790F-2F50-C3FD-AECB7FE3E6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06100" cy="4381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36576" anchor="ctr" upright="1"/>
        <a:lstStyle/>
        <a:p>
          <a:pPr algn="l" rtl="0">
            <a:defRPr sz="1000"/>
          </a:pPr>
          <a:endParaRPr lang="ja-JP" altLang="en-US" sz="2000" b="0" i="1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ja-JP" altLang="en-US" sz="2000" b="0" i="1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ja-JP" altLang="en-US" sz="2000" b="0" i="1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</xdr:row>
          <xdr:rowOff>0</xdr:rowOff>
        </xdr:from>
        <xdr:to>
          <xdr:col>33</xdr:col>
          <xdr:colOff>0</xdr:colOff>
          <xdr:row>4</xdr:row>
          <xdr:rowOff>0</xdr:rowOff>
        </xdr:to>
        <xdr:sp macro="" textlink="">
          <xdr:nvSpPr>
            <xdr:cNvPr id="5124" name="SpinButton1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23EA6248-839B-1546-33C4-84D2F62EFE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5125" name="SpinButton2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DA903AB7-3ED1-89B0-18C1-50DD9D1A37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30</xdr:col>
      <xdr:colOff>238125</xdr:colOff>
      <xdr:row>0</xdr:row>
      <xdr:rowOff>0</xdr:rowOff>
    </xdr:from>
    <xdr:to>
      <xdr:col>33</xdr:col>
      <xdr:colOff>0</xdr:colOff>
      <xdr:row>0</xdr:row>
      <xdr:rowOff>381000</xdr:rowOff>
    </xdr:to>
    <xdr:sp macro="" textlink="">
      <xdr:nvSpPr>
        <xdr:cNvPr id="5126" name="Rectangl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C1F95-FDBE-F1BC-BEAF-02B334572FBA}"/>
            </a:ext>
          </a:extLst>
        </xdr:cNvPr>
        <xdr:cNvSpPr>
          <a:spLocks noChangeArrowheads="1"/>
        </xdr:cNvSpPr>
      </xdr:nvSpPr>
      <xdr:spPr bwMode="auto">
        <a:xfrm>
          <a:off x="10001250" y="0"/>
          <a:ext cx="7048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26</xdr:col>
      <xdr:colOff>0</xdr:colOff>
      <xdr:row>49</xdr:row>
      <xdr:rowOff>0</xdr:rowOff>
    </xdr:to>
    <xdr:pic>
      <xdr:nvPicPr>
        <xdr:cNvPr id="6148" name="Picture 4">
          <a:extLst>
            <a:ext uri="{FF2B5EF4-FFF2-40B4-BE49-F238E27FC236}">
              <a16:creationId xmlns:a16="http://schemas.microsoft.com/office/drawing/2014/main" id="{9DE64373-4C01-55B8-AF0C-522196BD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10850"/>
          <a:ext cx="75914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</xdr:row>
          <xdr:rowOff>0</xdr:rowOff>
        </xdr:from>
        <xdr:to>
          <xdr:col>25</xdr:col>
          <xdr:colOff>0</xdr:colOff>
          <xdr:row>4</xdr:row>
          <xdr:rowOff>0</xdr:rowOff>
        </xdr:to>
        <xdr:sp macro="" textlink="">
          <xdr:nvSpPr>
            <xdr:cNvPr id="6149" name="SpinButton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7C223237-3752-76D8-DACB-B90FA397E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0</xdr:rowOff>
        </xdr:from>
        <xdr:to>
          <xdr:col>22</xdr:col>
          <xdr:colOff>0</xdr:colOff>
          <xdr:row>4</xdr:row>
          <xdr:rowOff>0</xdr:rowOff>
        </xdr:to>
        <xdr:sp macro="" textlink="">
          <xdr:nvSpPr>
            <xdr:cNvPr id="6150" name="SpinButton2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15FFB90E-6A1A-E9E1-E2AD-F31E72816B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22</xdr:col>
      <xdr:colOff>180975</xdr:colOff>
      <xdr:row>1</xdr:row>
      <xdr:rowOff>0</xdr:rowOff>
    </xdr:from>
    <xdr:to>
      <xdr:col>25</xdr:col>
      <xdr:colOff>0</xdr:colOff>
      <xdr:row>2</xdr:row>
      <xdr:rowOff>114300</xdr:rowOff>
    </xdr:to>
    <xdr:sp macro="" textlink="">
      <xdr:nvSpPr>
        <xdr:cNvPr id="6151" name="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CDDA20-8663-1F2D-649E-30FAEDF6B654}"/>
            </a:ext>
          </a:extLst>
        </xdr:cNvPr>
        <xdr:cNvSpPr>
          <a:spLocks noChangeArrowheads="1"/>
        </xdr:cNvSpPr>
      </xdr:nvSpPr>
      <xdr:spPr bwMode="auto">
        <a:xfrm>
          <a:off x="6819900" y="66675"/>
          <a:ext cx="7048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0</xdr:row>
          <xdr:rowOff>323850</xdr:rowOff>
        </xdr:from>
        <xdr:to>
          <xdr:col>5</xdr:col>
          <xdr:colOff>0</xdr:colOff>
          <xdr:row>1</xdr:row>
          <xdr:rowOff>0</xdr:rowOff>
        </xdr:to>
        <xdr:sp macro="" textlink="">
          <xdr:nvSpPr>
            <xdr:cNvPr id="7169" name="SpinButton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CB2FC805-E237-FCC0-945B-9266B03DC9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0</xdr:row>
          <xdr:rowOff>323850</xdr:rowOff>
        </xdr:from>
        <xdr:to>
          <xdr:col>2</xdr:col>
          <xdr:colOff>0</xdr:colOff>
          <xdr:row>1</xdr:row>
          <xdr:rowOff>0</xdr:rowOff>
        </xdr:to>
        <xdr:sp macro="" textlink="">
          <xdr:nvSpPr>
            <xdr:cNvPr id="7170" name="SpinButton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70573A51-285E-2AD2-3FB5-41EA16C30E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0</xdr:row>
      <xdr:rowOff>381000</xdr:rowOff>
    </xdr:from>
    <xdr:to>
      <xdr:col>2</xdr:col>
      <xdr:colOff>704850</xdr:colOff>
      <xdr:row>1</xdr:row>
      <xdr:rowOff>0</xdr:rowOff>
    </xdr:to>
    <xdr:sp macro="" textlink="">
      <xdr:nvSpPr>
        <xdr:cNvPr id="7171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DC3E55-5403-71CE-470F-2E12EA5854CC}"/>
            </a:ext>
          </a:extLst>
        </xdr:cNvPr>
        <xdr:cNvSpPr>
          <a:spLocks noChangeArrowheads="1"/>
        </xdr:cNvSpPr>
      </xdr:nvSpPr>
      <xdr:spPr bwMode="auto">
        <a:xfrm>
          <a:off x="2076450" y="381000"/>
          <a:ext cx="7048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66675</xdr:rowOff>
        </xdr:from>
        <xdr:to>
          <xdr:col>5</xdr:col>
          <xdr:colOff>685800</xdr:colOff>
          <xdr:row>1</xdr:row>
          <xdr:rowOff>0</xdr:rowOff>
        </xdr:to>
        <xdr:sp macro="" textlink="">
          <xdr:nvSpPr>
            <xdr:cNvPr id="8193" name="SpinButton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63785DF5-DF65-8DDE-4CEA-AB6EA4D2C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0</xdr:row>
          <xdr:rowOff>66675</xdr:rowOff>
        </xdr:from>
        <xdr:to>
          <xdr:col>2</xdr:col>
          <xdr:colOff>0</xdr:colOff>
          <xdr:row>1</xdr:row>
          <xdr:rowOff>0</xdr:rowOff>
        </xdr:to>
        <xdr:sp macro="" textlink="">
          <xdr:nvSpPr>
            <xdr:cNvPr id="8194" name="SpinButton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EF7F54BB-18F9-7179-410D-F60C34871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0</xdr:row>
      <xdr:rowOff>123825</xdr:rowOff>
    </xdr:from>
    <xdr:to>
      <xdr:col>2</xdr:col>
      <xdr:colOff>704850</xdr:colOff>
      <xdr:row>1</xdr:row>
      <xdr:rowOff>0</xdr:rowOff>
    </xdr:to>
    <xdr:sp macro="" textlink="">
      <xdr:nvSpPr>
        <xdr:cNvPr id="8195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6DCE4-B242-2891-A177-55D867B37A76}"/>
            </a:ext>
          </a:extLst>
        </xdr:cNvPr>
        <xdr:cNvSpPr>
          <a:spLocks noChangeArrowheads="1"/>
        </xdr:cNvSpPr>
      </xdr:nvSpPr>
      <xdr:spPr bwMode="auto">
        <a:xfrm>
          <a:off x="2076450" y="123825"/>
          <a:ext cx="704850" cy="38100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Arial"/>
              <a:cs typeface="Arial"/>
            </a:rPr>
            <a:t>Menu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omments" Target="../comments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4.xml"/><Relationship Id="rId5" Type="http://schemas.openxmlformats.org/officeDocument/2006/relationships/image" Target="../media/image23.emf"/><Relationship Id="rId4" Type="http://schemas.openxmlformats.org/officeDocument/2006/relationships/control" Target="../activeX/activeX1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omments" Target="../comments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16.xml"/><Relationship Id="rId5" Type="http://schemas.openxmlformats.org/officeDocument/2006/relationships/image" Target="../media/image23.emf"/><Relationship Id="rId4" Type="http://schemas.openxmlformats.org/officeDocument/2006/relationships/control" Target="../activeX/activeX1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omments" Target="../comments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18.xml"/><Relationship Id="rId5" Type="http://schemas.openxmlformats.org/officeDocument/2006/relationships/image" Target="../media/image27.emf"/><Relationship Id="rId4" Type="http://schemas.openxmlformats.org/officeDocument/2006/relationships/control" Target="../activeX/activeX1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omments" Target="../comments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6" Type="http://schemas.openxmlformats.org/officeDocument/2006/relationships/control" Target="../activeX/activeX20.xml"/><Relationship Id="rId5" Type="http://schemas.openxmlformats.org/officeDocument/2006/relationships/image" Target="../media/image28.emf"/><Relationship Id="rId4" Type="http://schemas.openxmlformats.org/officeDocument/2006/relationships/control" Target="../activeX/activeX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omments" Target="../comments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6" Type="http://schemas.openxmlformats.org/officeDocument/2006/relationships/control" Target="../activeX/activeX22.xml"/><Relationship Id="rId5" Type="http://schemas.openxmlformats.org/officeDocument/2006/relationships/image" Target="../media/image29.emf"/><Relationship Id="rId4" Type="http://schemas.openxmlformats.org/officeDocument/2006/relationships/control" Target="../activeX/activeX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3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4.xml"/><Relationship Id="rId5" Type="http://schemas.openxmlformats.org/officeDocument/2006/relationships/image" Target="../media/image23.emf"/><Relationship Id="rId4" Type="http://schemas.openxmlformats.org/officeDocument/2006/relationships/control" Target="../activeX/activeX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6.xml"/><Relationship Id="rId5" Type="http://schemas.openxmlformats.org/officeDocument/2006/relationships/image" Target="../media/image23.emf"/><Relationship Id="rId4" Type="http://schemas.openxmlformats.org/officeDocument/2006/relationships/control" Target="../activeX/activeX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omments" Target="../comments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8.xml"/><Relationship Id="rId5" Type="http://schemas.openxmlformats.org/officeDocument/2006/relationships/image" Target="../media/image23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0.xml"/><Relationship Id="rId5" Type="http://schemas.openxmlformats.org/officeDocument/2006/relationships/image" Target="../media/image24.emf"/><Relationship Id="rId4" Type="http://schemas.openxmlformats.org/officeDocument/2006/relationships/control" Target="../activeX/activeX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2.xml"/><Relationship Id="rId5" Type="http://schemas.openxmlformats.org/officeDocument/2006/relationships/image" Target="../media/image25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sqref="A1:E1"/>
    </sheetView>
  </sheetViews>
  <sheetFormatPr defaultRowHeight="13.5" x14ac:dyDescent="0.15"/>
  <cols>
    <col min="1" max="9" width="17.625" style="125" customWidth="1"/>
    <col min="10" max="16384" width="9" style="125"/>
  </cols>
  <sheetData>
    <row r="1" spans="1:5" ht="30" customHeight="1" x14ac:dyDescent="0.15">
      <c r="A1" s="205" t="s">
        <v>109</v>
      </c>
      <c r="B1" s="205"/>
      <c r="C1" s="205"/>
      <c r="D1" s="205"/>
      <c r="E1" s="205"/>
    </row>
    <row r="2" spans="1:5" ht="20.100000000000001" customHeight="1" x14ac:dyDescent="0.15">
      <c r="E2" s="126" t="s">
        <v>108</v>
      </c>
    </row>
    <row r="3" spans="1:5" ht="99.95" customHeight="1" x14ac:dyDescent="0.15"/>
    <row r="4" spans="1:5" ht="99.95" customHeight="1" x14ac:dyDescent="0.15"/>
    <row r="5" spans="1:5" ht="99.95" customHeight="1" x14ac:dyDescent="0.15"/>
    <row r="6" spans="1:5" ht="99.95" customHeight="1" x14ac:dyDescent="0.15"/>
    <row r="7" spans="1:5" ht="99.95" customHeight="1" x14ac:dyDescent="0.15"/>
    <row r="8" spans="1:5" ht="99.95" customHeight="1" x14ac:dyDescent="0.15"/>
    <row r="9" spans="1:5" ht="99.95" customHeight="1" x14ac:dyDescent="0.15"/>
    <row r="10" spans="1:5" ht="99.95" customHeight="1" x14ac:dyDescent="0.15"/>
    <row r="11" spans="1:5" ht="99.95" customHeight="1" x14ac:dyDescent="0.15"/>
    <row r="12" spans="1:5" ht="99.95" customHeight="1" x14ac:dyDescent="0.15"/>
    <row r="13" spans="1:5" ht="99.95" customHeight="1" x14ac:dyDescent="0.15"/>
    <row r="14" spans="1:5" ht="99.95" customHeight="1" x14ac:dyDescent="0.15"/>
    <row r="15" spans="1:5" ht="99.95" customHeight="1" x14ac:dyDescent="0.15"/>
    <row r="16" spans="1:5" ht="99.95" customHeight="1" x14ac:dyDescent="0.15"/>
    <row r="17" ht="50.1" customHeight="1" x14ac:dyDescent="0.15"/>
    <row r="18" ht="50.1" customHeight="1" x14ac:dyDescent="0.15"/>
    <row r="19" ht="50.1" customHeight="1" x14ac:dyDescent="0.15"/>
    <row r="20" ht="50.1" customHeight="1" x14ac:dyDescent="0.15"/>
    <row r="21" ht="50.1" customHeight="1" x14ac:dyDescent="0.15"/>
  </sheetData>
  <mergeCells count="1">
    <mergeCell ref="A1:E1"/>
  </mergeCells>
  <phoneticPr fontId="1"/>
  <printOptions horizontalCentered="1"/>
  <pageMargins left="0" right="0" top="0.98425196850393704" bottom="0.98425196850393704" header="0.51181102362204722" footer="0.51181102362204722"/>
  <pageSetup paperSize="9" orientation="portrait" verticalDpi="12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I121"/>
  <sheetViews>
    <sheetView showGridLines="0" view="pageBreakPreview" zoomScaleNormal="100" workbookViewId="0">
      <pane ySplit="3" topLeftCell="A4" activePane="bottomLeft" state="frozen"/>
      <selection pane="bottomLeft" activeCell="H1" sqref="H1"/>
    </sheetView>
  </sheetViews>
  <sheetFormatPr defaultRowHeight="14.25" x14ac:dyDescent="0.15"/>
  <cols>
    <col min="1" max="7" width="13.625" customWidth="1"/>
    <col min="9" max="9" width="10.625" style="3" customWidth="1"/>
  </cols>
  <sheetData>
    <row r="1" spans="1:9" ht="60" customHeight="1" x14ac:dyDescent="0.5">
      <c r="A1" s="302">
        <f>C1</f>
        <v>40909</v>
      </c>
      <c r="B1" s="302"/>
      <c r="C1" s="305">
        <f>DATE(Holiday!B1,Holiday!B2,1)</f>
        <v>40909</v>
      </c>
      <c r="D1" s="305"/>
      <c r="E1" s="305"/>
      <c r="F1" s="303">
        <f>A1</f>
        <v>40909</v>
      </c>
      <c r="G1" s="303"/>
      <c r="H1" s="179" t="s">
        <v>41</v>
      </c>
      <c r="I1" s="1" t="str">
        <f>IF(INDEX(Holiday!$E:$E,ROW(),1)=0,"",INDEX(Holiday!$E:$E,ROW(),1))</f>
        <v/>
      </c>
    </row>
    <row r="2" spans="1:9" x14ac:dyDescent="0.15">
      <c r="A2" s="84"/>
      <c r="B2" s="85"/>
      <c r="C2" s="305"/>
      <c r="D2" s="305"/>
      <c r="E2" s="305"/>
      <c r="F2" s="86"/>
      <c r="G2" s="86"/>
      <c r="I2" s="1" t="str">
        <f>IF(INDEX(Holiday!$E:$E,ROW(),1)=0,"",INDEX(Holiday!$E:$E,ROW(),1))</f>
        <v/>
      </c>
    </row>
    <row r="3" spans="1:9" ht="20.100000000000001" customHeight="1" x14ac:dyDescent="0.15">
      <c r="A3" s="113">
        <f>A4</f>
        <v>40909</v>
      </c>
      <c r="B3" s="114">
        <f t="shared" ref="B3:G3" si="0">B4</f>
        <v>40910</v>
      </c>
      <c r="C3" s="114">
        <f t="shared" si="0"/>
        <v>40911</v>
      </c>
      <c r="D3" s="114">
        <f t="shared" si="0"/>
        <v>40912</v>
      </c>
      <c r="E3" s="114">
        <f t="shared" si="0"/>
        <v>40913</v>
      </c>
      <c r="F3" s="114">
        <f t="shared" si="0"/>
        <v>40914</v>
      </c>
      <c r="G3" s="115">
        <f t="shared" si="0"/>
        <v>40915</v>
      </c>
      <c r="I3" s="1" t="str">
        <f>IF(INDEX(Holiday!$E:$E,ROW(),1)=0,"",INDEX(Holiday!$E:$E,ROW(),1))</f>
        <v/>
      </c>
    </row>
    <row r="4" spans="1:9" ht="35.1" customHeight="1" x14ac:dyDescent="0.15">
      <c r="A4" s="88">
        <f>DATE(YEAR($C$1),MONTH($C$1),1)-WEEKDAY(DATE(YEAR(C1),MONTH(C1),1))+1</f>
        <v>40909</v>
      </c>
      <c r="B4" s="89">
        <f t="shared" ref="B4:G4" si="1">A4+1</f>
        <v>40910</v>
      </c>
      <c r="C4" s="89">
        <f t="shared" si="1"/>
        <v>40911</v>
      </c>
      <c r="D4" s="89">
        <f t="shared" si="1"/>
        <v>40912</v>
      </c>
      <c r="E4" s="89">
        <f t="shared" si="1"/>
        <v>40913</v>
      </c>
      <c r="F4" s="89">
        <f t="shared" si="1"/>
        <v>40914</v>
      </c>
      <c r="G4" s="90">
        <f t="shared" si="1"/>
        <v>40915</v>
      </c>
      <c r="I4" s="1" t="str">
        <f>IF(INDEX(Holiday!$E:$E,ROW(),1)=0,"",INDEX(Holiday!$E:$E,ROW(),1))</f>
        <v/>
      </c>
    </row>
    <row r="5" spans="1:9" ht="20.100000000000001" customHeight="1" x14ac:dyDescent="0.15">
      <c r="A5" s="190" t="str">
        <f>IF($H$1="非表示","",IF(ISERROR(MATCH(A4,Schedule!$A:$A,0)),"",IF(INDEX(Schedule!$1:$1048576,MATCH(A4,Schedule!$A:$A,0),4)=0,"",INDEX(Schedule!$1:$1048576,MATCH(A4,Schedule!$A:$A,0),4))))</f>
        <v/>
      </c>
      <c r="B5" s="191" t="str">
        <f>IF($H$1="非表示","",IF(ISERROR(MATCH(B4,Schedule!$A:$A,0)),"",IF(INDEX(Schedule!$1:$1048576,MATCH(B4,Schedule!$A:$A,0),4)=0,"",INDEX(Schedule!$1:$1048576,MATCH(B4,Schedule!$A:$A,0),4))))</f>
        <v/>
      </c>
      <c r="C5" s="191" t="str">
        <f>IF($H$1="非表示","",IF(ISERROR(MATCH(C4,Schedule!$A:$A,0)),"",IF(INDEX(Schedule!$1:$1048576,MATCH(C4,Schedule!$A:$A,0),4)=0,"",INDEX(Schedule!$1:$1048576,MATCH(C4,Schedule!$A:$A,0),4))))</f>
        <v/>
      </c>
      <c r="D5" s="191" t="str">
        <f>IF($H$1="非表示","",IF(ISERROR(MATCH(D4,Schedule!$A:$A,0)),"",IF(INDEX(Schedule!$1:$1048576,MATCH(D4,Schedule!$A:$A,0),4)=0,"",INDEX(Schedule!$1:$1048576,MATCH(D4,Schedule!$A:$A,0),4))))</f>
        <v/>
      </c>
      <c r="E5" s="191" t="str">
        <f>IF($H$1="非表示","",IF(ISERROR(MATCH(E4,Schedule!$A:$A,0)),"",IF(INDEX(Schedule!$1:$1048576,MATCH(E4,Schedule!$A:$A,0),4)=0,"",INDEX(Schedule!$1:$1048576,MATCH(E4,Schedule!$A:$A,0),4))))</f>
        <v>1/5_項目1</v>
      </c>
      <c r="F5" s="191" t="str">
        <f>IF($H$1="非表示","",IF(ISERROR(MATCH(F4,Schedule!$A:$A,0)),"",IF(INDEX(Schedule!$1:$1048576,MATCH(F4,Schedule!$A:$A,0),4)=0,"",INDEX(Schedule!$1:$1048576,MATCH(F4,Schedule!$A:$A,0),4))))</f>
        <v>1/6_項目1</v>
      </c>
      <c r="G5" s="192" t="str">
        <f>IF($H$1="非表示","",IF(ISERROR(MATCH(G4,Schedule!$A:$A,0)),"",IF(INDEX(Schedule!$1:$1048576,MATCH(G4,Schedule!$A:$A,0),4)=0,"",INDEX(Schedule!$1:$1048576,MATCH(G4,Schedule!$A:$A,0),4))))</f>
        <v>1/7_項目1</v>
      </c>
      <c r="I5" s="1" t="str">
        <f>IF(INDEX(Holiday!$E:$E,ROW(),1)=0,"",INDEX(Holiday!$E:$E,ROW(),1))</f>
        <v/>
      </c>
    </row>
    <row r="6" spans="1:9" ht="35.1" customHeight="1" x14ac:dyDescent="0.15">
      <c r="A6" s="88">
        <f>G4+1</f>
        <v>40916</v>
      </c>
      <c r="B6" s="89">
        <f t="shared" ref="B6:G6" si="2">A6+1</f>
        <v>40917</v>
      </c>
      <c r="C6" s="89">
        <f t="shared" si="2"/>
        <v>40918</v>
      </c>
      <c r="D6" s="89">
        <f t="shared" si="2"/>
        <v>40919</v>
      </c>
      <c r="E6" s="89">
        <f t="shared" si="2"/>
        <v>40920</v>
      </c>
      <c r="F6" s="89">
        <f t="shared" si="2"/>
        <v>40921</v>
      </c>
      <c r="G6" s="90">
        <f t="shared" si="2"/>
        <v>40922</v>
      </c>
      <c r="I6" s="1" t="str">
        <f>IF(INDEX(Holiday!$E:$E,ROW(),1)=0,"",INDEX(Holiday!$E:$E,ROW(),1))</f>
        <v/>
      </c>
    </row>
    <row r="7" spans="1:9" ht="20.100000000000001" customHeight="1" x14ac:dyDescent="0.15">
      <c r="A7" s="190" t="str">
        <f>IF($H$1="非表示","",IF(ISERROR(MATCH(A6,Schedule!$A:$A,0)),"",IF(INDEX(Schedule!$1:$1048576,MATCH(A6,Schedule!$A:$A,0),4)=0,"",INDEX(Schedule!$1:$1048576,MATCH(A6,Schedule!$A:$A,0),4))))</f>
        <v>1/8_項目1</v>
      </c>
      <c r="B7" s="191" t="str">
        <f>IF($H$1="非表示","",IF(ISERROR(MATCH(B6,Schedule!$A:$A,0)),"",IF(INDEX(Schedule!$1:$1048576,MATCH(B6,Schedule!$A:$A,0),4)=0,"",INDEX(Schedule!$1:$1048576,MATCH(B6,Schedule!$A:$A,0),4))))</f>
        <v>1/9_項目1</v>
      </c>
      <c r="C7" s="191" t="str">
        <f>IF($H$1="非表示","",IF(ISERROR(MATCH(C6,Schedule!$A:$A,0)),"",IF(INDEX(Schedule!$1:$1048576,MATCH(C6,Schedule!$A:$A,0),4)=0,"",INDEX(Schedule!$1:$1048576,MATCH(C6,Schedule!$A:$A,0),4))))</f>
        <v>1/10_項目1</v>
      </c>
      <c r="D7" s="191" t="str">
        <f>IF($H$1="非表示","",IF(ISERROR(MATCH(D6,Schedule!$A:$A,0)),"",IF(INDEX(Schedule!$1:$1048576,MATCH(D6,Schedule!$A:$A,0),4)=0,"",INDEX(Schedule!$1:$1048576,MATCH(D6,Schedule!$A:$A,0),4))))</f>
        <v>1/11_項目1</v>
      </c>
      <c r="E7" s="191" t="str">
        <f>IF($H$1="非表示","",IF(ISERROR(MATCH(E6,Schedule!$A:$A,0)),"",IF(INDEX(Schedule!$1:$1048576,MATCH(E6,Schedule!$A:$A,0),4)=0,"",INDEX(Schedule!$1:$1048576,MATCH(E6,Schedule!$A:$A,0),4))))</f>
        <v>1/12_項目1</v>
      </c>
      <c r="F7" s="191" t="str">
        <f>IF($H$1="非表示","",IF(ISERROR(MATCH(F6,Schedule!$A:$A,0)),"",IF(INDEX(Schedule!$1:$1048576,MATCH(F6,Schedule!$A:$A,0),4)=0,"",INDEX(Schedule!$1:$1048576,MATCH(F6,Schedule!$A:$A,0),4))))</f>
        <v>1/13_項目1</v>
      </c>
      <c r="G7" s="192" t="str">
        <f>IF($H$1="非表示","",IF(ISERROR(MATCH(G6,Schedule!$A:$A,0)),"",IF(INDEX(Schedule!$1:$1048576,MATCH(G6,Schedule!$A:$A,0),4)=0,"",INDEX(Schedule!$1:$1048576,MATCH(G6,Schedule!$A:$A,0),4))))</f>
        <v>1/14_項目1</v>
      </c>
      <c r="I7" s="1" t="str">
        <f>IF(INDEX(Holiday!$E:$E,ROW(),1)=0,"",INDEX(Holiday!$E:$E,ROW(),1))</f>
        <v/>
      </c>
    </row>
    <row r="8" spans="1:9" ht="35.1" customHeight="1" x14ac:dyDescent="0.15">
      <c r="A8" s="88">
        <f>G6+1</f>
        <v>40923</v>
      </c>
      <c r="B8" s="89">
        <f t="shared" ref="B8:G8" si="3">A8+1</f>
        <v>40924</v>
      </c>
      <c r="C8" s="89">
        <f t="shared" si="3"/>
        <v>40925</v>
      </c>
      <c r="D8" s="89">
        <f t="shared" si="3"/>
        <v>40926</v>
      </c>
      <c r="E8" s="89">
        <f t="shared" si="3"/>
        <v>40927</v>
      </c>
      <c r="F8" s="89">
        <f t="shared" si="3"/>
        <v>40928</v>
      </c>
      <c r="G8" s="90">
        <f t="shared" si="3"/>
        <v>40929</v>
      </c>
      <c r="I8" s="1" t="str">
        <f>IF(INDEX(Holiday!$E:$E,ROW(),1)=0,"",INDEX(Holiday!$E:$E,ROW(),1))</f>
        <v/>
      </c>
    </row>
    <row r="9" spans="1:9" ht="20.100000000000001" customHeight="1" x14ac:dyDescent="0.15">
      <c r="A9" s="190" t="str">
        <f>IF($H$1="非表示","",IF(ISERROR(MATCH(A8,Schedule!$A:$A,0)),"",IF(INDEX(Schedule!$1:$1048576,MATCH(A8,Schedule!$A:$A,0),4)=0,"",INDEX(Schedule!$1:$1048576,MATCH(A8,Schedule!$A:$A,0),4))))</f>
        <v>1/15_項目1</v>
      </c>
      <c r="B9" s="191" t="str">
        <f>IF($H$1="非表示","",IF(ISERROR(MATCH(B8,Schedule!$A:$A,0)),"",IF(INDEX(Schedule!$1:$1048576,MATCH(B8,Schedule!$A:$A,0),4)=0,"",INDEX(Schedule!$1:$1048576,MATCH(B8,Schedule!$A:$A,0),4))))</f>
        <v>1/16_項目1</v>
      </c>
      <c r="C9" s="191" t="str">
        <f>IF($H$1="非表示","",IF(ISERROR(MATCH(C8,Schedule!$A:$A,0)),"",IF(INDEX(Schedule!$1:$1048576,MATCH(C8,Schedule!$A:$A,0),4)=0,"",INDEX(Schedule!$1:$1048576,MATCH(C8,Schedule!$A:$A,0),4))))</f>
        <v>1/17_項目1</v>
      </c>
      <c r="D9" s="191" t="str">
        <f>IF($H$1="非表示","",IF(ISERROR(MATCH(D8,Schedule!$A:$A,0)),"",IF(INDEX(Schedule!$1:$1048576,MATCH(D8,Schedule!$A:$A,0),4)=0,"",INDEX(Schedule!$1:$1048576,MATCH(D8,Schedule!$A:$A,0),4))))</f>
        <v>1/18_項目1</v>
      </c>
      <c r="E9" s="191" t="str">
        <f>IF($H$1="非表示","",IF(ISERROR(MATCH(E8,Schedule!$A:$A,0)),"",IF(INDEX(Schedule!$1:$1048576,MATCH(E8,Schedule!$A:$A,0),4)=0,"",INDEX(Schedule!$1:$1048576,MATCH(E8,Schedule!$A:$A,0),4))))</f>
        <v>1/19_項目1</v>
      </c>
      <c r="F9" s="191" t="str">
        <f>IF($H$1="非表示","",IF(ISERROR(MATCH(F8,Schedule!$A:$A,0)),"",IF(INDEX(Schedule!$1:$1048576,MATCH(F8,Schedule!$A:$A,0),4)=0,"",INDEX(Schedule!$1:$1048576,MATCH(F8,Schedule!$A:$A,0),4))))</f>
        <v>1/20_項目1</v>
      </c>
      <c r="G9" s="192" t="str">
        <f>IF($H$1="非表示","",IF(ISERROR(MATCH(G8,Schedule!$A:$A,0)),"",IF(INDEX(Schedule!$1:$1048576,MATCH(G8,Schedule!$A:$A,0),4)=0,"",INDEX(Schedule!$1:$1048576,MATCH(G8,Schedule!$A:$A,0),4))))</f>
        <v>1/21_項目1</v>
      </c>
      <c r="I9" s="1" t="str">
        <f>IF(INDEX(Holiday!$E:$E,ROW(),1)=0,"",INDEX(Holiday!$E:$E,ROW(),1))</f>
        <v/>
      </c>
    </row>
    <row r="10" spans="1:9" ht="35.1" customHeight="1" x14ac:dyDescent="0.15">
      <c r="A10" s="88">
        <f>G8+1</f>
        <v>40930</v>
      </c>
      <c r="B10" s="89">
        <f t="shared" ref="B10:G10" si="4">A10+1</f>
        <v>40931</v>
      </c>
      <c r="C10" s="89">
        <f t="shared" si="4"/>
        <v>40932</v>
      </c>
      <c r="D10" s="89">
        <f t="shared" si="4"/>
        <v>40933</v>
      </c>
      <c r="E10" s="89">
        <f t="shared" si="4"/>
        <v>40934</v>
      </c>
      <c r="F10" s="89">
        <f t="shared" si="4"/>
        <v>40935</v>
      </c>
      <c r="G10" s="90">
        <f t="shared" si="4"/>
        <v>40936</v>
      </c>
      <c r="I10" s="1" t="str">
        <f>IF(INDEX(Holiday!$E:$E,ROW(),1)=0,"",INDEX(Holiday!$E:$E,ROW(),1))</f>
        <v/>
      </c>
    </row>
    <row r="11" spans="1:9" ht="20.100000000000001" customHeight="1" x14ac:dyDescent="0.15">
      <c r="A11" s="190" t="str">
        <f>IF($H$1="非表示","",IF(ISERROR(MATCH(A10,Schedule!$A:$A,0)),"",IF(INDEX(Schedule!$1:$1048576,MATCH(A10,Schedule!$A:$A,0),4)=0,"",INDEX(Schedule!$1:$1048576,MATCH(A10,Schedule!$A:$A,0),4))))</f>
        <v>1/22_項目1</v>
      </c>
      <c r="B11" s="191" t="str">
        <f>IF($H$1="非表示","",IF(ISERROR(MATCH(B10,Schedule!$A:$A,0)),"",IF(INDEX(Schedule!$1:$1048576,MATCH(B10,Schedule!$A:$A,0),4)=0,"",INDEX(Schedule!$1:$1048576,MATCH(B10,Schedule!$A:$A,0),4))))</f>
        <v>1/23_項目1</v>
      </c>
      <c r="C11" s="191" t="str">
        <f>IF($H$1="非表示","",IF(ISERROR(MATCH(C10,Schedule!$A:$A,0)),"",IF(INDEX(Schedule!$1:$1048576,MATCH(C10,Schedule!$A:$A,0),4)=0,"",INDEX(Schedule!$1:$1048576,MATCH(C10,Schedule!$A:$A,0),4))))</f>
        <v>1/24_項目1</v>
      </c>
      <c r="D11" s="191" t="str">
        <f>IF($H$1="非表示","",IF(ISERROR(MATCH(D10,Schedule!$A:$A,0)),"",IF(INDEX(Schedule!$1:$1048576,MATCH(D10,Schedule!$A:$A,0),4)=0,"",INDEX(Schedule!$1:$1048576,MATCH(D10,Schedule!$A:$A,0),4))))</f>
        <v>1/25_項目1</v>
      </c>
      <c r="E11" s="191" t="str">
        <f>IF($H$1="非表示","",IF(ISERROR(MATCH(E10,Schedule!$A:$A,0)),"",IF(INDEX(Schedule!$1:$1048576,MATCH(E10,Schedule!$A:$A,0),4)=0,"",INDEX(Schedule!$1:$1048576,MATCH(E10,Schedule!$A:$A,0),4))))</f>
        <v/>
      </c>
      <c r="F11" s="191" t="str">
        <f>IF($H$1="非表示","",IF(ISERROR(MATCH(F10,Schedule!$A:$A,0)),"",IF(INDEX(Schedule!$1:$1048576,MATCH(F10,Schedule!$A:$A,0),4)=0,"",INDEX(Schedule!$1:$1048576,MATCH(F10,Schedule!$A:$A,0),4))))</f>
        <v/>
      </c>
      <c r="G11" s="192" t="str">
        <f>IF($H$1="非表示","",IF(ISERROR(MATCH(G10,Schedule!$A:$A,0)),"",IF(INDEX(Schedule!$1:$1048576,MATCH(G10,Schedule!$A:$A,0),4)=0,"",INDEX(Schedule!$1:$1048576,MATCH(G10,Schedule!$A:$A,0),4))))</f>
        <v/>
      </c>
      <c r="I11" s="1">
        <f ca="1">IF(INDEX(Holiday!$E:$E,ROW(),1)=0,"",INDEX(Holiday!$E:$E,ROW(),1))</f>
        <v>40544</v>
      </c>
    </row>
    <row r="12" spans="1:9" ht="35.1" customHeight="1" x14ac:dyDescent="0.15">
      <c r="A12" s="88">
        <f>G10+1</f>
        <v>40937</v>
      </c>
      <c r="B12" s="89">
        <f t="shared" ref="B12:G12" si="5">A12+1</f>
        <v>40938</v>
      </c>
      <c r="C12" s="89">
        <f t="shared" si="5"/>
        <v>40939</v>
      </c>
      <c r="D12" s="89">
        <f t="shared" si="5"/>
        <v>40940</v>
      </c>
      <c r="E12" s="89">
        <f t="shared" si="5"/>
        <v>40941</v>
      </c>
      <c r="F12" s="89">
        <f t="shared" si="5"/>
        <v>40942</v>
      </c>
      <c r="G12" s="90">
        <f t="shared" si="5"/>
        <v>40943</v>
      </c>
      <c r="I12" s="1">
        <f ca="1">IF(INDEX(Holiday!$E:$E,ROW(),1)=0,"",INDEX(Holiday!$E:$E,ROW(),1))</f>
        <v>40545</v>
      </c>
    </row>
    <row r="13" spans="1:9" ht="20.100000000000001" customHeight="1" x14ac:dyDescent="0.15">
      <c r="A13" s="190" t="str">
        <f>IF($H$1="非表示","",IF(ISERROR(MATCH(A12,Schedule!$A:$A,0)),"",IF(INDEX(Schedule!$1:$1048576,MATCH(A12,Schedule!$A:$A,0),4)=0,"",INDEX(Schedule!$1:$1048576,MATCH(A12,Schedule!$A:$A,0),4))))</f>
        <v/>
      </c>
      <c r="B13" s="191" t="str">
        <f>IF($H$1="非表示","",IF(ISERROR(MATCH(B12,Schedule!$A:$A,0)),"",IF(INDEX(Schedule!$1:$1048576,MATCH(B12,Schedule!$A:$A,0),4)=0,"",INDEX(Schedule!$1:$1048576,MATCH(B12,Schedule!$A:$A,0),4))))</f>
        <v/>
      </c>
      <c r="C13" s="191" t="str">
        <f>IF($H$1="非表示","",IF(ISERROR(MATCH(C12,Schedule!$A:$A,0)),"",IF(INDEX(Schedule!$1:$1048576,MATCH(C12,Schedule!$A:$A,0),4)=0,"",INDEX(Schedule!$1:$1048576,MATCH(C12,Schedule!$A:$A,0),4))))</f>
        <v/>
      </c>
      <c r="D13" s="191" t="str">
        <f>IF($H$1="非表示","",IF(ISERROR(MATCH(D12,Schedule!$A:$A,0)),"",IF(INDEX(Schedule!$1:$1048576,MATCH(D12,Schedule!$A:$A,0),4)=0,"",INDEX(Schedule!$1:$1048576,MATCH(D12,Schedule!$A:$A,0),4))))</f>
        <v/>
      </c>
      <c r="E13" s="191" t="str">
        <f>IF($H$1="非表示","",IF(ISERROR(MATCH(E12,Schedule!$A:$A,0)),"",IF(INDEX(Schedule!$1:$1048576,MATCH(E12,Schedule!$A:$A,0),4)=0,"",INDEX(Schedule!$1:$1048576,MATCH(E12,Schedule!$A:$A,0),4))))</f>
        <v/>
      </c>
      <c r="F13" s="191" t="str">
        <f>IF($H$1="非表示","",IF(ISERROR(MATCH(F12,Schedule!$A:$A,0)),"",IF(INDEX(Schedule!$1:$1048576,MATCH(F12,Schedule!$A:$A,0),4)=0,"",INDEX(Schedule!$1:$1048576,MATCH(F12,Schedule!$A:$A,0),4))))</f>
        <v/>
      </c>
      <c r="G13" s="192" t="str">
        <f>IF($H$1="非表示","",IF(ISERROR(MATCH(G12,Schedule!$A:$A,0)),"",IF(INDEX(Schedule!$1:$1048576,MATCH(G12,Schedule!$A:$A,0),4)=0,"",INDEX(Schedule!$1:$1048576,MATCH(G12,Schedule!$A:$A,0),4))))</f>
        <v/>
      </c>
      <c r="I13" s="1">
        <f ca="1">IF(INDEX(Holiday!$E:$E,ROW(),1)=0,"",INDEX(Holiday!$E:$E,ROW(),1))</f>
        <v>40546</v>
      </c>
    </row>
    <row r="14" spans="1:9" ht="35.1" customHeight="1" x14ac:dyDescent="0.15">
      <c r="A14" s="88">
        <f>G12+1</f>
        <v>40944</v>
      </c>
      <c r="B14" s="89">
        <f t="shared" ref="B14:G14" si="6">A14+1</f>
        <v>40945</v>
      </c>
      <c r="C14" s="89">
        <f t="shared" si="6"/>
        <v>40946</v>
      </c>
      <c r="D14" s="89">
        <f t="shared" si="6"/>
        <v>40947</v>
      </c>
      <c r="E14" s="89">
        <f t="shared" si="6"/>
        <v>40948</v>
      </c>
      <c r="F14" s="89">
        <f t="shared" si="6"/>
        <v>40949</v>
      </c>
      <c r="G14" s="90">
        <f t="shared" si="6"/>
        <v>40950</v>
      </c>
      <c r="I14" s="1" t="str">
        <f ca="1">IF(INDEX(Holiday!$E:$E,ROW(),1)=0,"",INDEX(Holiday!$E:$E,ROW(),1))</f>
        <v/>
      </c>
    </row>
    <row r="15" spans="1:9" ht="20.100000000000001" customHeight="1" x14ac:dyDescent="0.15">
      <c r="A15" s="190" t="str">
        <f>IF($H$1="非表示","",IF(ISERROR(MATCH(A14,Schedule!$A:$A,0)),"",IF(INDEX(Schedule!$1:$1048576,MATCH(A14,Schedule!$A:$A,0),4)=0,"",INDEX(Schedule!$1:$1048576,MATCH(A14,Schedule!$A:$A,0),4))))</f>
        <v/>
      </c>
      <c r="B15" s="191" t="str">
        <f>IF($H$1="非表示","",IF(ISERROR(MATCH(B14,Schedule!$A:$A,0)),"",IF(INDEX(Schedule!$1:$1048576,MATCH(B14,Schedule!$A:$A,0),4)=0,"",INDEX(Schedule!$1:$1048576,MATCH(B14,Schedule!$A:$A,0),4))))</f>
        <v/>
      </c>
      <c r="C15" s="191" t="str">
        <f>IF($H$1="非表示","",IF(ISERROR(MATCH(C14,Schedule!$A:$A,0)),"",IF(INDEX(Schedule!$1:$1048576,MATCH(C14,Schedule!$A:$A,0),4)=0,"",INDEX(Schedule!$1:$1048576,MATCH(C14,Schedule!$A:$A,0),4))))</f>
        <v/>
      </c>
      <c r="D15" s="191" t="str">
        <f>IF($H$1="非表示","",IF(ISERROR(MATCH(D14,Schedule!$A:$A,0)),"",IF(INDEX(Schedule!$1:$1048576,MATCH(D14,Schedule!$A:$A,0),4)=0,"",INDEX(Schedule!$1:$1048576,MATCH(D14,Schedule!$A:$A,0),4))))</f>
        <v/>
      </c>
      <c r="E15" s="191" t="str">
        <f>IF($H$1="非表示","",IF(ISERROR(MATCH(E14,Schedule!$A:$A,0)),"",IF(INDEX(Schedule!$1:$1048576,MATCH(E14,Schedule!$A:$A,0),4)=0,"",INDEX(Schedule!$1:$1048576,MATCH(E14,Schedule!$A:$A,0),4))))</f>
        <v/>
      </c>
      <c r="F15" s="191" t="str">
        <f>IF($H$1="非表示","",IF(ISERROR(MATCH(F14,Schedule!$A:$A,0)),"",IF(INDEX(Schedule!$1:$1048576,MATCH(F14,Schedule!$A:$A,0),4)=0,"",INDEX(Schedule!$1:$1048576,MATCH(F14,Schedule!$A:$A,0),4))))</f>
        <v/>
      </c>
      <c r="G15" s="192" t="str">
        <f>IF($H$1="非表示","",IF(ISERROR(MATCH(G14,Schedule!$A:$A,0)),"",IF(INDEX(Schedule!$1:$1048576,MATCH(G14,Schedule!$A:$A,0),4)=0,"",INDEX(Schedule!$1:$1048576,MATCH(G14,Schedule!$A:$A,0),4))))</f>
        <v/>
      </c>
      <c r="I15" s="1">
        <f ca="1">IF(INDEX(Holiday!$E:$E,ROW(),1)=0,"",INDEX(Holiday!$E:$E,ROW(),1))</f>
        <v>40553</v>
      </c>
    </row>
    <row r="16" spans="1:9" x14ac:dyDescent="0.15">
      <c r="I16" s="1" t="str">
        <f ca="1">IF(INDEX(Holiday!$E:$E,ROW(),1)=0,"",INDEX(Holiday!$E:$E,ROW(),1))</f>
        <v/>
      </c>
    </row>
    <row r="17" spans="1:9" ht="60" customHeight="1" x14ac:dyDescent="0.5">
      <c r="A17" s="302">
        <f>C17</f>
        <v>40940</v>
      </c>
      <c r="B17" s="302"/>
      <c r="C17" s="305">
        <f>DATE(YEAR(C1),MONTH(C1)+1,1)</f>
        <v>40940</v>
      </c>
      <c r="D17" s="305"/>
      <c r="E17" s="305"/>
      <c r="F17" s="303">
        <f>A17</f>
        <v>40940</v>
      </c>
      <c r="G17" s="303"/>
      <c r="I17" s="1">
        <f ca="1">IF(INDEX(Holiday!$E:$E,ROW(),1)=0,"",INDEX(Holiday!$E:$E,ROW(),1))</f>
        <v>40585</v>
      </c>
    </row>
    <row r="18" spans="1:9" x14ac:dyDescent="0.15">
      <c r="A18" s="84"/>
      <c r="B18" s="85"/>
      <c r="C18" s="305"/>
      <c r="D18" s="305"/>
      <c r="E18" s="305"/>
      <c r="F18" s="86"/>
      <c r="G18" s="86"/>
      <c r="I18" s="1" t="str">
        <f ca="1">IF(INDEX(Holiday!$E:$E,ROW(),1)=0,"",INDEX(Holiday!$E:$E,ROW(),1))</f>
        <v/>
      </c>
    </row>
    <row r="19" spans="1:9" ht="20.100000000000001" customHeight="1" x14ac:dyDescent="0.15">
      <c r="A19" s="113">
        <f>A20</f>
        <v>40937</v>
      </c>
      <c r="B19" s="114">
        <f t="shared" ref="B19:G19" si="7">B20</f>
        <v>40938</v>
      </c>
      <c r="C19" s="114">
        <f t="shared" si="7"/>
        <v>40939</v>
      </c>
      <c r="D19" s="114">
        <f t="shared" si="7"/>
        <v>40940</v>
      </c>
      <c r="E19" s="114">
        <f t="shared" si="7"/>
        <v>40941</v>
      </c>
      <c r="F19" s="114">
        <f t="shared" si="7"/>
        <v>40942</v>
      </c>
      <c r="G19" s="115">
        <f t="shared" si="7"/>
        <v>40943</v>
      </c>
      <c r="I19" s="1">
        <f ca="1">IF(INDEX(Holiday!$E:$E,ROW(),1)=0,"",INDEX(Holiday!$E:$E,ROW(),1))</f>
        <v>40623</v>
      </c>
    </row>
    <row r="20" spans="1:9" ht="35.1" customHeight="1" x14ac:dyDescent="0.15">
      <c r="A20" s="88">
        <f>DATE(YEAR($C$17),MONTH($C$17),1)-WEEKDAY(DATE(YEAR(C17),MONTH(C17),1))+1</f>
        <v>40937</v>
      </c>
      <c r="B20" s="89">
        <f t="shared" ref="B20:G20" si="8">A20+1</f>
        <v>40938</v>
      </c>
      <c r="C20" s="89">
        <f t="shared" si="8"/>
        <v>40939</v>
      </c>
      <c r="D20" s="89">
        <f t="shared" si="8"/>
        <v>40940</v>
      </c>
      <c r="E20" s="89">
        <f t="shared" si="8"/>
        <v>40941</v>
      </c>
      <c r="F20" s="89">
        <f t="shared" si="8"/>
        <v>40942</v>
      </c>
      <c r="G20" s="90">
        <f t="shared" si="8"/>
        <v>40943</v>
      </c>
      <c r="I20" s="1" t="str">
        <f ca="1">IF(INDEX(Holiday!$E:$E,ROW(),1)=0,"",INDEX(Holiday!$E:$E,ROW(),1))</f>
        <v/>
      </c>
    </row>
    <row r="21" spans="1:9" ht="20.100000000000001" customHeight="1" x14ac:dyDescent="0.15">
      <c r="A21" s="190" t="str">
        <f>IF($H$1="非表示","",IF(ISERROR(MATCH(A20,Schedule!$A:$A,0)),"",IF(INDEX(Schedule!$1:$1048576,MATCH(A20,Schedule!$A:$A,0),4)=0,"",INDEX(Schedule!$1:$1048576,MATCH(A20,Schedule!$A:$A,0),4))))</f>
        <v/>
      </c>
      <c r="B21" s="191" t="str">
        <f>IF($H$1="非表示","",IF(ISERROR(MATCH(B20,Schedule!$A:$A,0)),"",IF(INDEX(Schedule!$1:$1048576,MATCH(B20,Schedule!$A:$A,0),4)=0,"",INDEX(Schedule!$1:$1048576,MATCH(B20,Schedule!$A:$A,0),4))))</f>
        <v/>
      </c>
      <c r="C21" s="191" t="str">
        <f>IF($H$1="非表示","",IF(ISERROR(MATCH(C20,Schedule!$A:$A,0)),"",IF(INDEX(Schedule!$1:$1048576,MATCH(C20,Schedule!$A:$A,0),4)=0,"",INDEX(Schedule!$1:$1048576,MATCH(C20,Schedule!$A:$A,0),4))))</f>
        <v/>
      </c>
      <c r="D21" s="191" t="str">
        <f>IF($H$1="非表示","",IF(ISERROR(MATCH(D20,Schedule!$A:$A,0)),"",IF(INDEX(Schedule!$1:$1048576,MATCH(D20,Schedule!$A:$A,0),4)=0,"",INDEX(Schedule!$1:$1048576,MATCH(D20,Schedule!$A:$A,0),4))))</f>
        <v/>
      </c>
      <c r="E21" s="191" t="str">
        <f>IF($H$1="非表示","",IF(ISERROR(MATCH(E20,Schedule!$A:$A,0)),"",IF(INDEX(Schedule!$1:$1048576,MATCH(E20,Schedule!$A:$A,0),4)=0,"",INDEX(Schedule!$1:$1048576,MATCH(E20,Schedule!$A:$A,0),4))))</f>
        <v/>
      </c>
      <c r="F21" s="191" t="str">
        <f>IF($H$1="非表示","",IF(ISERROR(MATCH(F20,Schedule!$A:$A,0)),"",IF(INDEX(Schedule!$1:$1048576,MATCH(F20,Schedule!$A:$A,0),4)=0,"",INDEX(Schedule!$1:$1048576,MATCH(F20,Schedule!$A:$A,0),4))))</f>
        <v/>
      </c>
      <c r="G21" s="192" t="str">
        <f>IF($H$1="非表示","",IF(ISERROR(MATCH(G20,Schedule!$A:$A,0)),"",IF(INDEX(Schedule!$1:$1048576,MATCH(G20,Schedule!$A:$A,0),4)=0,"",INDEX(Schedule!$1:$1048576,MATCH(G20,Schedule!$A:$A,0),4))))</f>
        <v/>
      </c>
      <c r="I21" s="1">
        <f ca="1">IF(INDEX(Holiday!$E:$E,ROW(),1)=0,"",INDEX(Holiday!$E:$E,ROW(),1))</f>
        <v>40662</v>
      </c>
    </row>
    <row r="22" spans="1:9" ht="35.1" customHeight="1" x14ac:dyDescent="0.15">
      <c r="A22" s="88">
        <f>G20+1</f>
        <v>40944</v>
      </c>
      <c r="B22" s="89">
        <f t="shared" ref="B22:G22" si="9">A22+1</f>
        <v>40945</v>
      </c>
      <c r="C22" s="89">
        <f t="shared" si="9"/>
        <v>40946</v>
      </c>
      <c r="D22" s="89">
        <f t="shared" si="9"/>
        <v>40947</v>
      </c>
      <c r="E22" s="89">
        <f t="shared" si="9"/>
        <v>40948</v>
      </c>
      <c r="F22" s="89">
        <f t="shared" si="9"/>
        <v>40949</v>
      </c>
      <c r="G22" s="90">
        <f t="shared" si="9"/>
        <v>40950</v>
      </c>
      <c r="I22" s="1" t="str">
        <f ca="1">IF(INDEX(Holiday!$E:$E,ROW(),1)=0,"",INDEX(Holiday!$E:$E,ROW(),1))</f>
        <v/>
      </c>
    </row>
    <row r="23" spans="1:9" ht="20.100000000000001" customHeight="1" x14ac:dyDescent="0.15">
      <c r="A23" s="190" t="str">
        <f>IF($H$1="非表示","",IF(ISERROR(MATCH(A22,Schedule!$A:$A,0)),"",IF(INDEX(Schedule!$1:$1048576,MATCH(A22,Schedule!$A:$A,0),4)=0,"",INDEX(Schedule!$1:$1048576,MATCH(A22,Schedule!$A:$A,0),4))))</f>
        <v/>
      </c>
      <c r="B23" s="191" t="str">
        <f>IF($H$1="非表示","",IF(ISERROR(MATCH(B22,Schedule!$A:$A,0)),"",IF(INDEX(Schedule!$1:$1048576,MATCH(B22,Schedule!$A:$A,0),4)=0,"",INDEX(Schedule!$1:$1048576,MATCH(B22,Schedule!$A:$A,0),4))))</f>
        <v/>
      </c>
      <c r="C23" s="191" t="str">
        <f>IF($H$1="非表示","",IF(ISERROR(MATCH(C22,Schedule!$A:$A,0)),"",IF(INDEX(Schedule!$1:$1048576,MATCH(C22,Schedule!$A:$A,0),4)=0,"",INDEX(Schedule!$1:$1048576,MATCH(C22,Schedule!$A:$A,0),4))))</f>
        <v/>
      </c>
      <c r="D23" s="191" t="str">
        <f>IF($H$1="非表示","",IF(ISERROR(MATCH(D22,Schedule!$A:$A,0)),"",IF(INDEX(Schedule!$1:$1048576,MATCH(D22,Schedule!$A:$A,0),4)=0,"",INDEX(Schedule!$1:$1048576,MATCH(D22,Schedule!$A:$A,0),4))))</f>
        <v/>
      </c>
      <c r="E23" s="191" t="str">
        <f>IF($H$1="非表示","",IF(ISERROR(MATCH(E22,Schedule!$A:$A,0)),"",IF(INDEX(Schedule!$1:$1048576,MATCH(E22,Schedule!$A:$A,0),4)=0,"",INDEX(Schedule!$1:$1048576,MATCH(E22,Schedule!$A:$A,0),4))))</f>
        <v/>
      </c>
      <c r="F23" s="191" t="str">
        <f>IF($H$1="非表示","",IF(ISERROR(MATCH(F22,Schedule!$A:$A,0)),"",IF(INDEX(Schedule!$1:$1048576,MATCH(F22,Schedule!$A:$A,0),4)=0,"",INDEX(Schedule!$1:$1048576,MATCH(F22,Schedule!$A:$A,0),4))))</f>
        <v/>
      </c>
      <c r="G23" s="192" t="str">
        <f>IF($H$1="非表示","",IF(ISERROR(MATCH(G22,Schedule!$A:$A,0)),"",IF(INDEX(Schedule!$1:$1048576,MATCH(G22,Schedule!$A:$A,0),4)=0,"",INDEX(Schedule!$1:$1048576,MATCH(G22,Schedule!$A:$A,0),4))))</f>
        <v/>
      </c>
      <c r="I23" s="1" t="str">
        <f ca="1">IF(INDEX(Holiday!$E:$E,ROW(),1)=0,"",INDEX(Holiday!$E:$E,ROW(),1))</f>
        <v/>
      </c>
    </row>
    <row r="24" spans="1:9" ht="35.1" customHeight="1" x14ac:dyDescent="0.15">
      <c r="A24" s="88">
        <f>G22+1</f>
        <v>40951</v>
      </c>
      <c r="B24" s="89">
        <f t="shared" ref="B24:G24" si="10">A24+1</f>
        <v>40952</v>
      </c>
      <c r="C24" s="89">
        <f t="shared" si="10"/>
        <v>40953</v>
      </c>
      <c r="D24" s="89">
        <f t="shared" si="10"/>
        <v>40954</v>
      </c>
      <c r="E24" s="89">
        <f t="shared" si="10"/>
        <v>40955</v>
      </c>
      <c r="F24" s="89">
        <f t="shared" si="10"/>
        <v>40956</v>
      </c>
      <c r="G24" s="90">
        <f t="shared" si="10"/>
        <v>40957</v>
      </c>
      <c r="I24" s="1">
        <f ca="1">IF(INDEX(Holiday!$E:$E,ROW(),1)=0,"",INDEX(Holiday!$E:$E,ROW(),1))</f>
        <v>40666</v>
      </c>
    </row>
    <row r="25" spans="1:9" ht="20.100000000000001" customHeight="1" x14ac:dyDescent="0.15">
      <c r="A25" s="190" t="str">
        <f>IF($H$1="非表示","",IF(ISERROR(MATCH(A24,Schedule!$A:$A,0)),"",IF(INDEX(Schedule!$1:$1048576,MATCH(A24,Schedule!$A:$A,0),4)=0,"",INDEX(Schedule!$1:$1048576,MATCH(A24,Schedule!$A:$A,0),4))))</f>
        <v/>
      </c>
      <c r="B25" s="191" t="str">
        <f>IF($H$1="非表示","",IF(ISERROR(MATCH(B24,Schedule!$A:$A,0)),"",IF(INDEX(Schedule!$1:$1048576,MATCH(B24,Schedule!$A:$A,0),4)=0,"",INDEX(Schedule!$1:$1048576,MATCH(B24,Schedule!$A:$A,0),4))))</f>
        <v>誕生日</v>
      </c>
      <c r="C25" s="191" t="str">
        <f>IF($H$1="非表示","",IF(ISERROR(MATCH(C24,Schedule!$A:$A,0)),"",IF(INDEX(Schedule!$1:$1048576,MATCH(C24,Schedule!$A:$A,0),4)=0,"",INDEX(Schedule!$1:$1048576,MATCH(C24,Schedule!$A:$A,0),4))))</f>
        <v/>
      </c>
      <c r="D25" s="191" t="str">
        <f>IF($H$1="非表示","",IF(ISERROR(MATCH(D24,Schedule!$A:$A,0)),"",IF(INDEX(Schedule!$1:$1048576,MATCH(D24,Schedule!$A:$A,0),4)=0,"",INDEX(Schedule!$1:$1048576,MATCH(D24,Schedule!$A:$A,0),4))))</f>
        <v/>
      </c>
      <c r="E25" s="191" t="str">
        <f>IF($H$1="非表示","",IF(ISERROR(MATCH(E24,Schedule!$A:$A,0)),"",IF(INDEX(Schedule!$1:$1048576,MATCH(E24,Schedule!$A:$A,0),4)=0,"",INDEX(Schedule!$1:$1048576,MATCH(E24,Schedule!$A:$A,0),4))))</f>
        <v/>
      </c>
      <c r="F25" s="191" t="str">
        <f>IF($H$1="非表示","",IF(ISERROR(MATCH(F24,Schedule!$A:$A,0)),"",IF(INDEX(Schedule!$1:$1048576,MATCH(F24,Schedule!$A:$A,0),4)=0,"",INDEX(Schedule!$1:$1048576,MATCH(F24,Schedule!$A:$A,0),4))))</f>
        <v/>
      </c>
      <c r="G25" s="192" t="str">
        <f>IF($H$1="非表示","",IF(ISERROR(MATCH(G24,Schedule!$A:$A,0)),"",IF(INDEX(Schedule!$1:$1048576,MATCH(G24,Schedule!$A:$A,0),4)=0,"",INDEX(Schedule!$1:$1048576,MATCH(G24,Schedule!$A:$A,0),4))))</f>
        <v/>
      </c>
      <c r="I25" s="1">
        <f ca="1">IF(INDEX(Holiday!$E:$E,ROW(),1)=0,"",INDEX(Holiday!$E:$E,ROW(),1))</f>
        <v>40667</v>
      </c>
    </row>
    <row r="26" spans="1:9" ht="35.1" customHeight="1" x14ac:dyDescent="0.15">
      <c r="A26" s="88">
        <f>G24+1</f>
        <v>40958</v>
      </c>
      <c r="B26" s="89">
        <f t="shared" ref="B26:G26" si="11">A26+1</f>
        <v>40959</v>
      </c>
      <c r="C26" s="89">
        <f t="shared" si="11"/>
        <v>40960</v>
      </c>
      <c r="D26" s="89">
        <f t="shared" si="11"/>
        <v>40961</v>
      </c>
      <c r="E26" s="89">
        <f t="shared" si="11"/>
        <v>40962</v>
      </c>
      <c r="F26" s="89">
        <f t="shared" si="11"/>
        <v>40963</v>
      </c>
      <c r="G26" s="90">
        <f t="shared" si="11"/>
        <v>40964</v>
      </c>
      <c r="I26" s="1">
        <f ca="1">IF(INDEX(Holiday!$E:$E,ROW(),1)=0,"",INDEX(Holiday!$E:$E,ROW(),1))</f>
        <v>40668</v>
      </c>
    </row>
    <row r="27" spans="1:9" ht="20.100000000000001" customHeight="1" x14ac:dyDescent="0.15">
      <c r="A27" s="190" t="str">
        <f>IF($H$1="非表示","",IF(ISERROR(MATCH(A26,Schedule!$A:$A,0)),"",IF(INDEX(Schedule!$1:$1048576,MATCH(A26,Schedule!$A:$A,0),4)=0,"",INDEX(Schedule!$1:$1048576,MATCH(A26,Schedule!$A:$A,0),4))))</f>
        <v/>
      </c>
      <c r="B27" s="191" t="str">
        <f>IF($H$1="非表示","",IF(ISERROR(MATCH(B26,Schedule!$A:$A,0)),"",IF(INDEX(Schedule!$1:$1048576,MATCH(B26,Schedule!$A:$A,0),4)=0,"",INDEX(Schedule!$1:$1048576,MATCH(B26,Schedule!$A:$A,0),4))))</f>
        <v/>
      </c>
      <c r="C27" s="191" t="str">
        <f>IF($H$1="非表示","",IF(ISERROR(MATCH(C26,Schedule!$A:$A,0)),"",IF(INDEX(Schedule!$1:$1048576,MATCH(C26,Schedule!$A:$A,0),4)=0,"",INDEX(Schedule!$1:$1048576,MATCH(C26,Schedule!$A:$A,0),4))))</f>
        <v/>
      </c>
      <c r="D27" s="191" t="str">
        <f>IF($H$1="非表示","",IF(ISERROR(MATCH(D26,Schedule!$A:$A,0)),"",IF(INDEX(Schedule!$1:$1048576,MATCH(D26,Schedule!$A:$A,0),4)=0,"",INDEX(Schedule!$1:$1048576,MATCH(D26,Schedule!$A:$A,0),4))))</f>
        <v/>
      </c>
      <c r="E27" s="191" t="str">
        <f>IF($H$1="非表示","",IF(ISERROR(MATCH(E26,Schedule!$A:$A,0)),"",IF(INDEX(Schedule!$1:$1048576,MATCH(E26,Schedule!$A:$A,0),4)=0,"",INDEX(Schedule!$1:$1048576,MATCH(E26,Schedule!$A:$A,0),4))))</f>
        <v/>
      </c>
      <c r="F27" s="191" t="str">
        <f>IF($H$1="非表示","",IF(ISERROR(MATCH(F26,Schedule!$A:$A,0)),"",IF(INDEX(Schedule!$1:$1048576,MATCH(F26,Schedule!$A:$A,0),4)=0,"",INDEX(Schedule!$1:$1048576,MATCH(F26,Schedule!$A:$A,0),4))))</f>
        <v/>
      </c>
      <c r="G27" s="192" t="str">
        <f>IF($H$1="非表示","",IF(ISERROR(MATCH(G26,Schedule!$A:$A,0)),"",IF(INDEX(Schedule!$1:$1048576,MATCH(G26,Schedule!$A:$A,0),4)=0,"",INDEX(Schedule!$1:$1048576,MATCH(G26,Schedule!$A:$A,0),4))))</f>
        <v/>
      </c>
      <c r="I27" s="1" t="str">
        <f ca="1">IF(INDEX(Holiday!$E:$E,ROW(),1)=0,"",INDEX(Holiday!$E:$E,ROW(),1))</f>
        <v/>
      </c>
    </row>
    <row r="28" spans="1:9" ht="35.1" customHeight="1" x14ac:dyDescent="0.15">
      <c r="A28" s="88">
        <f>G26+1</f>
        <v>40965</v>
      </c>
      <c r="B28" s="89">
        <f t="shared" ref="B28:G28" si="12">A28+1</f>
        <v>40966</v>
      </c>
      <c r="C28" s="89">
        <f t="shared" si="12"/>
        <v>40967</v>
      </c>
      <c r="D28" s="89">
        <f t="shared" si="12"/>
        <v>40968</v>
      </c>
      <c r="E28" s="89">
        <f t="shared" si="12"/>
        <v>40969</v>
      </c>
      <c r="F28" s="89">
        <f t="shared" si="12"/>
        <v>40970</v>
      </c>
      <c r="G28" s="90">
        <f t="shared" si="12"/>
        <v>40971</v>
      </c>
      <c r="I28" s="1">
        <f ca="1">IF(INDEX(Holiday!$E:$E,ROW(),1)=0,"",INDEX(Holiday!$E:$E,ROW(),1))</f>
        <v>40742</v>
      </c>
    </row>
    <row r="29" spans="1:9" ht="20.100000000000001" customHeight="1" x14ac:dyDescent="0.15">
      <c r="A29" s="190" t="str">
        <f>IF($H$1="非表示","",IF(ISERROR(MATCH(A28,Schedule!$A:$A,0)),"",IF(INDEX(Schedule!$1:$1048576,MATCH(A28,Schedule!$A:$A,0),4)=0,"",INDEX(Schedule!$1:$1048576,MATCH(A28,Schedule!$A:$A,0),4))))</f>
        <v/>
      </c>
      <c r="B29" s="191" t="str">
        <f>IF($H$1="非表示","",IF(ISERROR(MATCH(B28,Schedule!$A:$A,0)),"",IF(INDEX(Schedule!$1:$1048576,MATCH(B28,Schedule!$A:$A,0),4)=0,"",INDEX(Schedule!$1:$1048576,MATCH(B28,Schedule!$A:$A,0),4))))</f>
        <v/>
      </c>
      <c r="C29" s="191" t="str">
        <f>IF($H$1="非表示","",IF(ISERROR(MATCH(C28,Schedule!$A:$A,0)),"",IF(INDEX(Schedule!$1:$1048576,MATCH(C28,Schedule!$A:$A,0),4)=0,"",INDEX(Schedule!$1:$1048576,MATCH(C28,Schedule!$A:$A,0),4))))</f>
        <v/>
      </c>
      <c r="D29" s="191" t="str">
        <f>IF($H$1="非表示","",IF(ISERROR(MATCH(D28,Schedule!$A:$A,0)),"",IF(INDEX(Schedule!$1:$1048576,MATCH(D28,Schedule!$A:$A,0),4)=0,"",INDEX(Schedule!$1:$1048576,MATCH(D28,Schedule!$A:$A,0),4))))</f>
        <v/>
      </c>
      <c r="E29" s="191" t="str">
        <f>IF($H$1="非表示","",IF(ISERROR(MATCH(E28,Schedule!$A:$A,0)),"",IF(INDEX(Schedule!$1:$1048576,MATCH(E28,Schedule!$A:$A,0),4)=0,"",INDEX(Schedule!$1:$1048576,MATCH(E28,Schedule!$A:$A,0),4))))</f>
        <v/>
      </c>
      <c r="F29" s="191" t="str">
        <f>IF($H$1="非表示","",IF(ISERROR(MATCH(F28,Schedule!$A:$A,0)),"",IF(INDEX(Schedule!$1:$1048576,MATCH(F28,Schedule!$A:$A,0),4)=0,"",INDEX(Schedule!$1:$1048576,MATCH(F28,Schedule!$A:$A,0),4))))</f>
        <v/>
      </c>
      <c r="G29" s="192" t="str">
        <f>IF($H$1="非表示","",IF(ISERROR(MATCH(G28,Schedule!$A:$A,0)),"",IF(INDEX(Schedule!$1:$1048576,MATCH(G28,Schedule!$A:$A,0),4)=0,"",INDEX(Schedule!$1:$1048576,MATCH(G28,Schedule!$A:$A,0),4))))</f>
        <v/>
      </c>
      <c r="I29" s="1" t="str">
        <f ca="1">IF(INDEX(Holiday!$E:$E,ROW(),1)=0,"",INDEX(Holiday!$E:$E,ROW(),1))</f>
        <v/>
      </c>
    </row>
    <row r="30" spans="1:9" ht="35.1" customHeight="1" x14ac:dyDescent="0.15">
      <c r="A30" s="88">
        <f>G28+1</f>
        <v>40972</v>
      </c>
      <c r="B30" s="89">
        <f t="shared" ref="B30:G30" si="13">A30+1</f>
        <v>40973</v>
      </c>
      <c r="C30" s="89">
        <f t="shared" si="13"/>
        <v>40974</v>
      </c>
      <c r="D30" s="89">
        <f t="shared" si="13"/>
        <v>40975</v>
      </c>
      <c r="E30" s="89">
        <f t="shared" si="13"/>
        <v>40976</v>
      </c>
      <c r="F30" s="89">
        <f t="shared" si="13"/>
        <v>40977</v>
      </c>
      <c r="G30" s="90">
        <f t="shared" si="13"/>
        <v>40978</v>
      </c>
      <c r="I30" s="1">
        <f ca="1">IF(INDEX(Holiday!$E:$E,ROW(),1)=0,"",INDEX(Holiday!$E:$E,ROW(),1))</f>
        <v>40805</v>
      </c>
    </row>
    <row r="31" spans="1:9" ht="20.100000000000001" customHeight="1" x14ac:dyDescent="0.15">
      <c r="A31" s="190" t="str">
        <f>IF($H$1="非表示","",IF(ISERROR(MATCH(A30,Schedule!$A:$A,0)),"",IF(INDEX(Schedule!$1:$1048576,MATCH(A30,Schedule!$A:$A,0),4)=0,"",INDEX(Schedule!$1:$1048576,MATCH(A30,Schedule!$A:$A,0),4))))</f>
        <v/>
      </c>
      <c r="B31" s="191" t="str">
        <f>IF($H$1="非表示","",IF(ISERROR(MATCH(B30,Schedule!$A:$A,0)),"",IF(INDEX(Schedule!$1:$1048576,MATCH(B30,Schedule!$A:$A,0),4)=0,"",INDEX(Schedule!$1:$1048576,MATCH(B30,Schedule!$A:$A,0),4))))</f>
        <v/>
      </c>
      <c r="C31" s="191" t="str">
        <f>IF($H$1="非表示","",IF(ISERROR(MATCH(C30,Schedule!$A:$A,0)),"",IF(INDEX(Schedule!$1:$1048576,MATCH(C30,Schedule!$A:$A,0),4)=0,"",INDEX(Schedule!$1:$1048576,MATCH(C30,Schedule!$A:$A,0),4))))</f>
        <v/>
      </c>
      <c r="D31" s="191" t="str">
        <f>IF($H$1="非表示","",IF(ISERROR(MATCH(D30,Schedule!$A:$A,0)),"",IF(INDEX(Schedule!$1:$1048576,MATCH(D30,Schedule!$A:$A,0),4)=0,"",INDEX(Schedule!$1:$1048576,MATCH(D30,Schedule!$A:$A,0),4))))</f>
        <v/>
      </c>
      <c r="E31" s="191" t="str">
        <f>IF($H$1="非表示","",IF(ISERROR(MATCH(E30,Schedule!$A:$A,0)),"",IF(INDEX(Schedule!$1:$1048576,MATCH(E30,Schedule!$A:$A,0),4)=0,"",INDEX(Schedule!$1:$1048576,MATCH(E30,Schedule!$A:$A,0),4))))</f>
        <v/>
      </c>
      <c r="F31" s="191" t="str">
        <f>IF($H$1="非表示","",IF(ISERROR(MATCH(F30,Schedule!$A:$A,0)),"",IF(INDEX(Schedule!$1:$1048576,MATCH(F30,Schedule!$A:$A,0),4)=0,"",INDEX(Schedule!$1:$1048576,MATCH(F30,Schedule!$A:$A,0),4))))</f>
        <v/>
      </c>
      <c r="G31" s="192" t="str">
        <f>IF($H$1="非表示","",IF(ISERROR(MATCH(G30,Schedule!$A:$A,0)),"",IF(INDEX(Schedule!$1:$1048576,MATCH(G30,Schedule!$A:$A,0),4)=0,"",INDEX(Schedule!$1:$1048576,MATCH(G30,Schedule!$A:$A,0),4))))</f>
        <v/>
      </c>
      <c r="I31" s="1" t="str">
        <f ca="1">IF(INDEX(Holiday!$E:$E,ROW(),1)=0,"",INDEX(Holiday!$E:$E,ROW(),1))</f>
        <v/>
      </c>
    </row>
    <row r="32" spans="1:9" ht="12.95" customHeight="1" x14ac:dyDescent="0.15">
      <c r="A32" s="73"/>
      <c r="B32" s="73"/>
      <c r="C32" s="73"/>
      <c r="D32" s="73"/>
      <c r="E32" s="73"/>
      <c r="F32" s="73"/>
      <c r="G32" s="73"/>
      <c r="I32" s="1">
        <f ca="1">IF(INDEX(Holiday!$E:$E,ROW(),1)=0,"",INDEX(Holiday!$E:$E,ROW(),1))</f>
        <v>40809</v>
      </c>
    </row>
    <row r="33" spans="1:9" ht="15" x14ac:dyDescent="0.15">
      <c r="A33" s="73"/>
      <c r="B33" s="73"/>
      <c r="C33" s="304" t="str">
        <f>IF(INDEX(組織名!$1:$1048576,1,2)=0,"",INDEX(組織名!$1:$1048576,1,2))</f>
        <v>xls-hashimoto</v>
      </c>
      <c r="D33" s="304"/>
      <c r="E33" s="304"/>
      <c r="F33" s="73"/>
      <c r="G33" s="73"/>
      <c r="I33" s="1" t="str">
        <f ca="1">IF(INDEX(Holiday!$E:$E,ROW(),1)=0,"",INDEX(Holiday!$E:$E,ROW(),1))</f>
        <v/>
      </c>
    </row>
    <row r="34" spans="1:9" x14ac:dyDescent="0.15">
      <c r="I34" s="1">
        <f ca="1">IF(INDEX(Holiday!$E:$E,ROW(),1)=0,"",INDEX(Holiday!$E:$E,ROW(),1))</f>
        <v>40826</v>
      </c>
    </row>
    <row r="35" spans="1:9" x14ac:dyDescent="0.15">
      <c r="I35" s="1" t="str">
        <f ca="1">IF(INDEX(Holiday!$E:$E,ROW(),1)=0,"",INDEX(Holiday!$E:$E,ROW(),1))</f>
        <v/>
      </c>
    </row>
    <row r="36" spans="1:9" x14ac:dyDescent="0.15">
      <c r="I36" s="1">
        <f ca="1">IF(INDEX(Holiday!$E:$E,ROW(),1)=0,"",INDEX(Holiday!$E:$E,ROW(),1))</f>
        <v>40850</v>
      </c>
    </row>
    <row r="37" spans="1:9" x14ac:dyDescent="0.15">
      <c r="I37" s="1" t="str">
        <f ca="1">IF(INDEX(Holiday!$E:$E,ROW(),1)=0,"",INDEX(Holiday!$E:$E,ROW(),1))</f>
        <v/>
      </c>
    </row>
    <row r="38" spans="1:9" x14ac:dyDescent="0.15">
      <c r="I38" s="1">
        <f ca="1">IF(INDEX(Holiday!$E:$E,ROW(),1)=0,"",INDEX(Holiday!$E:$E,ROW(),1))</f>
        <v>40870</v>
      </c>
    </row>
    <row r="39" spans="1:9" x14ac:dyDescent="0.15">
      <c r="I39" s="1" t="str">
        <f ca="1">IF(INDEX(Holiday!$E:$E,ROW(),1)=0,"",INDEX(Holiday!$E:$E,ROW(),1))</f>
        <v/>
      </c>
    </row>
    <row r="40" spans="1:9" x14ac:dyDescent="0.15">
      <c r="I40" s="1">
        <f ca="1">IF(INDEX(Holiday!$E:$E,ROW(),1)=0,"",INDEX(Holiday!$E:$E,ROW(),1))</f>
        <v>40900</v>
      </c>
    </row>
    <row r="41" spans="1:9" x14ac:dyDescent="0.15">
      <c r="I41" s="1" t="str">
        <f ca="1">IF(INDEX(Holiday!$E:$E,ROW(),1)=0,"",INDEX(Holiday!$E:$E,ROW(),1))</f>
        <v/>
      </c>
    </row>
    <row r="42" spans="1:9" x14ac:dyDescent="0.15">
      <c r="I42" s="1">
        <f ca="1">IF(INDEX(Holiday!$E:$E,ROW(),1)=0,"",INDEX(Holiday!$E:$E,ROW(),1))</f>
        <v>40907</v>
      </c>
    </row>
    <row r="43" spans="1:9" x14ac:dyDescent="0.15">
      <c r="I43" s="1">
        <f ca="1">IF(INDEX(Holiday!$E:$E,ROW(),1)=0,"",INDEX(Holiday!$E:$E,ROW(),1))</f>
        <v>40908</v>
      </c>
    </row>
    <row r="44" spans="1:9" x14ac:dyDescent="0.15">
      <c r="I44" s="1">
        <f ca="1">IF(INDEX(Holiday!$E:$E,ROW(),1)=0,"",INDEX(Holiday!$E:$E,ROW(),1))</f>
        <v>40909</v>
      </c>
    </row>
    <row r="45" spans="1:9" x14ac:dyDescent="0.15">
      <c r="I45" s="1">
        <f ca="1">IF(INDEX(Holiday!$E:$E,ROW(),1)=0,"",INDEX(Holiday!$E:$E,ROW(),1))</f>
        <v>40910</v>
      </c>
    </row>
    <row r="46" spans="1:9" x14ac:dyDescent="0.15">
      <c r="I46" s="1">
        <f ca="1">IF(INDEX(Holiday!$E:$E,ROW(),1)=0,"",INDEX(Holiday!$E:$E,ROW(),1))</f>
        <v>40911</v>
      </c>
    </row>
    <row r="47" spans="1:9" x14ac:dyDescent="0.15">
      <c r="I47" s="1" t="str">
        <f ca="1">IF(INDEX(Holiday!$E:$E,ROW(),1)=0,"",INDEX(Holiday!$E:$E,ROW(),1))</f>
        <v/>
      </c>
    </row>
    <row r="48" spans="1:9" x14ac:dyDescent="0.15">
      <c r="I48" s="1">
        <f ca="1">IF(INDEX(Holiday!$E:$E,ROW(),1)=0,"",INDEX(Holiday!$E:$E,ROW(),1))</f>
        <v>40917</v>
      </c>
    </row>
    <row r="49" spans="9:9" x14ac:dyDescent="0.15">
      <c r="I49" s="1" t="str">
        <f ca="1">IF(INDEX(Holiday!$E:$E,ROW(),1)=0,"",INDEX(Holiday!$E:$E,ROW(),1))</f>
        <v/>
      </c>
    </row>
    <row r="50" spans="9:9" x14ac:dyDescent="0.15">
      <c r="I50" s="1">
        <f ca="1">IF(INDEX(Holiday!$E:$E,ROW(),1)=0,"",INDEX(Holiday!$E:$E,ROW(),1))</f>
        <v>40950</v>
      </c>
    </row>
    <row r="51" spans="9:9" x14ac:dyDescent="0.15">
      <c r="I51" s="1" t="str">
        <f ca="1">IF(INDEX(Holiday!$E:$E,ROW(),1)=0,"",INDEX(Holiday!$E:$E,ROW(),1))</f>
        <v/>
      </c>
    </row>
    <row r="52" spans="9:9" x14ac:dyDescent="0.15">
      <c r="I52" s="1">
        <f ca="1">IF(INDEX(Holiday!$E:$E,ROW(),1)=0,"",INDEX(Holiday!$E:$E,ROW(),1))</f>
        <v>40988</v>
      </c>
    </row>
    <row r="53" spans="9:9" x14ac:dyDescent="0.15">
      <c r="I53" s="1" t="str">
        <f ca="1">IF(INDEX(Holiday!$E:$E,ROW(),1)=0,"",INDEX(Holiday!$E:$E,ROW(),1))</f>
        <v/>
      </c>
    </row>
    <row r="54" spans="9:9" x14ac:dyDescent="0.15">
      <c r="I54" s="1">
        <f ca="1">IF(INDEX(Holiday!$E:$E,ROW(),1)=0,"",INDEX(Holiday!$E:$E,ROW(),1))</f>
        <v>41028</v>
      </c>
    </row>
    <row r="55" spans="9:9" x14ac:dyDescent="0.15">
      <c r="I55" s="1">
        <f ca="1">IF(INDEX(Holiday!$E:$E,ROW(),1)=0,"",INDEX(Holiday!$E:$E,ROW(),1))</f>
        <v>41029</v>
      </c>
    </row>
    <row r="56" spans="9:9" x14ac:dyDescent="0.15">
      <c r="I56" s="1" t="str">
        <f ca="1">IF(INDEX(Holiday!$E:$E,ROW(),1)=0,"",INDEX(Holiday!$E:$E,ROW(),1))</f>
        <v/>
      </c>
    </row>
    <row r="57" spans="9:9" x14ac:dyDescent="0.15">
      <c r="I57" s="1">
        <f ca="1">IF(INDEX(Holiday!$E:$E,ROW(),1)=0,"",INDEX(Holiday!$E:$E,ROW(),1))</f>
        <v>41032</v>
      </c>
    </row>
    <row r="58" spans="9:9" x14ac:dyDescent="0.15">
      <c r="I58" s="1">
        <f ca="1">IF(INDEX(Holiday!$E:$E,ROW(),1)=0,"",INDEX(Holiday!$E:$E,ROW(),1))</f>
        <v>41033</v>
      </c>
    </row>
    <row r="59" spans="9:9" x14ac:dyDescent="0.15">
      <c r="I59" s="1">
        <f ca="1">IF(INDEX(Holiday!$E:$E,ROW(),1)=0,"",INDEX(Holiday!$E:$E,ROW(),1))</f>
        <v>41034</v>
      </c>
    </row>
    <row r="60" spans="9:9" x14ac:dyDescent="0.15">
      <c r="I60" s="1" t="str">
        <f ca="1">IF(INDEX(Holiday!$E:$E,ROW(),1)=0,"",INDEX(Holiday!$E:$E,ROW(),1))</f>
        <v/>
      </c>
    </row>
    <row r="61" spans="9:9" x14ac:dyDescent="0.15">
      <c r="I61" s="1">
        <f ca="1">IF(INDEX(Holiday!$E:$E,ROW(),1)=0,"",INDEX(Holiday!$E:$E,ROW(),1))</f>
        <v>41106</v>
      </c>
    </row>
    <row r="62" spans="9:9" x14ac:dyDescent="0.15">
      <c r="I62" s="1" t="str">
        <f ca="1">IF(INDEX(Holiday!$E:$E,ROW(),1)=0,"",INDEX(Holiday!$E:$E,ROW(),1))</f>
        <v/>
      </c>
    </row>
    <row r="63" spans="9:9" x14ac:dyDescent="0.15">
      <c r="I63" s="1">
        <f ca="1">IF(INDEX(Holiday!$E:$E,ROW(),1)=0,"",INDEX(Holiday!$E:$E,ROW(),1))</f>
        <v>41169</v>
      </c>
    </row>
    <row r="64" spans="9:9" x14ac:dyDescent="0.15">
      <c r="I64" s="1" t="str">
        <f ca="1">IF(INDEX(Holiday!$E:$E,ROW(),1)=0,"",INDEX(Holiday!$E:$E,ROW(),1))</f>
        <v/>
      </c>
    </row>
    <row r="65" spans="9:9" x14ac:dyDescent="0.15">
      <c r="I65" s="1">
        <f ca="1">IF(INDEX(Holiday!$E:$E,ROW(),1)=0,"",INDEX(Holiday!$E:$E,ROW(),1))</f>
        <v>41174</v>
      </c>
    </row>
    <row r="66" spans="9:9" x14ac:dyDescent="0.15">
      <c r="I66" s="1" t="str">
        <f ca="1">IF(INDEX(Holiday!$E:$E,ROW(),1)=0,"",INDEX(Holiday!$E:$E,ROW(),1))</f>
        <v/>
      </c>
    </row>
    <row r="67" spans="9:9" x14ac:dyDescent="0.15">
      <c r="I67" s="1">
        <f ca="1">IF(INDEX(Holiday!$E:$E,ROW(),1)=0,"",INDEX(Holiday!$E:$E,ROW(),1))</f>
        <v>41190</v>
      </c>
    </row>
    <row r="68" spans="9:9" x14ac:dyDescent="0.15">
      <c r="I68" s="1" t="str">
        <f ca="1">IF(INDEX(Holiday!$E:$E,ROW(),1)=0,"",INDEX(Holiday!$E:$E,ROW(),1))</f>
        <v/>
      </c>
    </row>
    <row r="69" spans="9:9" x14ac:dyDescent="0.15">
      <c r="I69" s="1">
        <f ca="1">IF(INDEX(Holiday!$E:$E,ROW(),1)=0,"",INDEX(Holiday!$E:$E,ROW(),1))</f>
        <v>41216</v>
      </c>
    </row>
    <row r="70" spans="9:9" x14ac:dyDescent="0.15">
      <c r="I70" s="1" t="str">
        <f ca="1">IF(INDEX(Holiday!$E:$E,ROW(),1)=0,"",INDEX(Holiday!$E:$E,ROW(),1))</f>
        <v/>
      </c>
    </row>
    <row r="71" spans="9:9" x14ac:dyDescent="0.15">
      <c r="I71" s="1">
        <f ca="1">IF(INDEX(Holiday!$E:$E,ROW(),1)=0,"",INDEX(Holiday!$E:$E,ROW(),1))</f>
        <v>41236</v>
      </c>
    </row>
    <row r="72" spans="9:9" x14ac:dyDescent="0.15">
      <c r="I72" s="1" t="str">
        <f ca="1">IF(INDEX(Holiday!$E:$E,ROW(),1)=0,"",INDEX(Holiday!$E:$E,ROW(),1))</f>
        <v/>
      </c>
    </row>
    <row r="73" spans="9:9" x14ac:dyDescent="0.15">
      <c r="I73" s="1">
        <f ca="1">IF(INDEX(Holiday!$E:$E,ROW(),1)=0,"",INDEX(Holiday!$E:$E,ROW(),1))</f>
        <v>41266</v>
      </c>
    </row>
    <row r="74" spans="9:9" x14ac:dyDescent="0.15">
      <c r="I74" s="1">
        <f ca="1">IF(INDEX(Holiday!$E:$E,ROW(),1)=0,"",INDEX(Holiday!$E:$E,ROW(),1))</f>
        <v>41267</v>
      </c>
    </row>
    <row r="75" spans="9:9" x14ac:dyDescent="0.15">
      <c r="I75" s="1">
        <f ca="1">IF(INDEX(Holiday!$E:$E,ROW(),1)=0,"",INDEX(Holiday!$E:$E,ROW(),1))</f>
        <v>41273</v>
      </c>
    </row>
    <row r="76" spans="9:9" x14ac:dyDescent="0.15">
      <c r="I76" s="1">
        <f ca="1">IF(INDEX(Holiday!$E:$E,ROW(),1)=0,"",INDEX(Holiday!$E:$E,ROW(),1))</f>
        <v>41274</v>
      </c>
    </row>
    <row r="77" spans="9:9" x14ac:dyDescent="0.15">
      <c r="I77" s="1">
        <f ca="1">IF(INDEX(Holiday!$E:$E,ROW(),1)=0,"",INDEX(Holiday!$E:$E,ROW(),1))</f>
        <v>41275</v>
      </c>
    </row>
    <row r="78" spans="9:9" x14ac:dyDescent="0.15">
      <c r="I78" s="1">
        <f ca="1">IF(INDEX(Holiday!$E:$E,ROW(),1)=0,"",INDEX(Holiday!$E:$E,ROW(),1))</f>
        <v>41276</v>
      </c>
    </row>
    <row r="79" spans="9:9" x14ac:dyDescent="0.15">
      <c r="I79" s="1">
        <f ca="1">IF(INDEX(Holiday!$E:$E,ROW(),1)=0,"",INDEX(Holiday!$E:$E,ROW(),1))</f>
        <v>41277</v>
      </c>
    </row>
    <row r="80" spans="9:9" x14ac:dyDescent="0.15">
      <c r="I80" s="1" t="str">
        <f ca="1">IF(INDEX(Holiday!$E:$E,ROW(),1)=0,"",INDEX(Holiday!$E:$E,ROW(),1))</f>
        <v/>
      </c>
    </row>
    <row r="81" spans="9:9" x14ac:dyDescent="0.15">
      <c r="I81" s="1">
        <f ca="1">IF(INDEX(Holiday!$E:$E,ROW(),1)=0,"",INDEX(Holiday!$E:$E,ROW(),1))</f>
        <v>41288</v>
      </c>
    </row>
    <row r="82" spans="9:9" x14ac:dyDescent="0.15">
      <c r="I82" s="1" t="str">
        <f ca="1">IF(INDEX(Holiday!$E:$E,ROW(),1)=0,"",INDEX(Holiday!$E:$E,ROW(),1))</f>
        <v/>
      </c>
    </row>
    <row r="83" spans="9:9" x14ac:dyDescent="0.15">
      <c r="I83" s="1">
        <f ca="1">IF(INDEX(Holiday!$E:$E,ROW(),1)=0,"",INDEX(Holiday!$E:$E,ROW(),1))</f>
        <v>41316</v>
      </c>
    </row>
    <row r="84" spans="9:9" x14ac:dyDescent="0.15">
      <c r="I84" s="1" t="str">
        <f ca="1">IF(INDEX(Holiday!$E:$E,ROW(),1)=0,"",INDEX(Holiday!$E:$E,ROW(),1))</f>
        <v/>
      </c>
    </row>
    <row r="85" spans="9:9" x14ac:dyDescent="0.15">
      <c r="I85" s="1">
        <f ca="1">IF(INDEX(Holiday!$E:$E,ROW(),1)=0,"",INDEX(Holiday!$E:$E,ROW(),1))</f>
        <v>41353</v>
      </c>
    </row>
    <row r="86" spans="9:9" x14ac:dyDescent="0.15">
      <c r="I86" s="1" t="str">
        <f ca="1">IF(INDEX(Holiday!$E:$E,ROW(),1)=0,"",INDEX(Holiday!$E:$E,ROW(),1))</f>
        <v/>
      </c>
    </row>
    <row r="87" spans="9:9" x14ac:dyDescent="0.15">
      <c r="I87" s="1">
        <f ca="1">IF(INDEX(Holiday!$E:$E,ROW(),1)=0,"",INDEX(Holiday!$E:$E,ROW(),1))</f>
        <v>41393</v>
      </c>
    </row>
    <row r="88" spans="9:9" x14ac:dyDescent="0.15">
      <c r="I88" s="1" t="str">
        <f ca="1">IF(INDEX(Holiday!$E:$E,ROW(),1)=0,"",INDEX(Holiday!$E:$E,ROW(),1))</f>
        <v/>
      </c>
    </row>
    <row r="89" spans="9:9" x14ac:dyDescent="0.15">
      <c r="I89" s="1" t="str">
        <f ca="1">IF(INDEX(Holiday!$E:$E,ROW(),1)=0,"",INDEX(Holiday!$E:$E,ROW(),1))</f>
        <v/>
      </c>
    </row>
    <row r="90" spans="9:9" x14ac:dyDescent="0.15">
      <c r="I90" s="1">
        <f ca="1">IF(INDEX(Holiday!$E:$E,ROW(),1)=0,"",INDEX(Holiday!$E:$E,ROW(),1))</f>
        <v>41397</v>
      </c>
    </row>
    <row r="91" spans="9:9" x14ac:dyDescent="0.15">
      <c r="I91" s="1">
        <f ca="1">IF(INDEX(Holiday!$E:$E,ROW(),1)=0,"",INDEX(Holiday!$E:$E,ROW(),1))</f>
        <v>41398</v>
      </c>
    </row>
    <row r="92" spans="9:9" x14ac:dyDescent="0.15">
      <c r="I92" s="1">
        <f ca="1">IF(INDEX(Holiday!$E:$E,ROW(),1)=0,"",INDEX(Holiday!$E:$E,ROW(),1))</f>
        <v>41399</v>
      </c>
    </row>
    <row r="93" spans="9:9" x14ac:dyDescent="0.15">
      <c r="I93" s="1">
        <f ca="1">IF(INDEX(Holiday!$E:$E,ROW(),1)=0,"",INDEX(Holiday!$E:$E,ROW(),1))</f>
        <v>41400</v>
      </c>
    </row>
    <row r="94" spans="9:9" x14ac:dyDescent="0.15">
      <c r="I94" s="1">
        <f ca="1">IF(INDEX(Holiday!$E:$E,ROW(),1)=0,"",INDEX(Holiday!$E:$E,ROW(),1))</f>
        <v>41470</v>
      </c>
    </row>
    <row r="95" spans="9:9" x14ac:dyDescent="0.15">
      <c r="I95" s="1" t="str">
        <f ca="1">IF(INDEX(Holiday!$E:$E,ROW(),1)=0,"",INDEX(Holiday!$E:$E,ROW(),1))</f>
        <v/>
      </c>
    </row>
    <row r="96" spans="9:9" x14ac:dyDescent="0.15">
      <c r="I96" s="1">
        <f ca="1">IF(INDEX(Holiday!$E:$E,ROW(),1)=0,"",INDEX(Holiday!$E:$E,ROW(),1))</f>
        <v>41533</v>
      </c>
    </row>
    <row r="97" spans="9:9" x14ac:dyDescent="0.15">
      <c r="I97" s="1" t="str">
        <f ca="1">IF(INDEX(Holiday!$E:$E,ROW(),1)=0,"",INDEX(Holiday!$E:$E,ROW(),1))</f>
        <v/>
      </c>
    </row>
    <row r="98" spans="9:9" x14ac:dyDescent="0.15">
      <c r="I98" s="1">
        <f ca="1">IF(INDEX(Holiday!$E:$E,ROW(),1)=0,"",INDEX(Holiday!$E:$E,ROW(),1))</f>
        <v>41540</v>
      </c>
    </row>
    <row r="99" spans="9:9" x14ac:dyDescent="0.15">
      <c r="I99" s="1" t="str">
        <f ca="1">IF(INDEX(Holiday!$E:$E,ROW(),1)=0,"",INDEX(Holiday!$E:$E,ROW(),1))</f>
        <v/>
      </c>
    </row>
    <row r="100" spans="9:9" x14ac:dyDescent="0.15">
      <c r="I100" s="1">
        <f ca="1">IF(INDEX(Holiday!$E:$E,ROW(),1)=0,"",INDEX(Holiday!$E:$E,ROW(),1))</f>
        <v>41561</v>
      </c>
    </row>
    <row r="101" spans="9:9" x14ac:dyDescent="0.15">
      <c r="I101" s="1" t="str">
        <f ca="1">IF(INDEX(Holiday!$E:$E,ROW(),1)=0,"",INDEX(Holiday!$E:$E,ROW(),1))</f>
        <v/>
      </c>
    </row>
    <row r="102" spans="9:9" x14ac:dyDescent="0.15">
      <c r="I102" s="1">
        <f ca="1">IF(INDEX(Holiday!$E:$E,ROW(),1)=0,"",INDEX(Holiday!$E:$E,ROW(),1))</f>
        <v>41581</v>
      </c>
    </row>
    <row r="103" spans="9:9" x14ac:dyDescent="0.15">
      <c r="I103" s="1">
        <f ca="1">IF(INDEX(Holiday!$E:$E,ROW(),1)=0,"",INDEX(Holiday!$E:$E,ROW(),1))</f>
        <v>41582</v>
      </c>
    </row>
    <row r="104" spans="9:9" x14ac:dyDescent="0.15">
      <c r="I104" s="1">
        <f ca="1">IF(INDEX(Holiday!$E:$E,ROW(),1)=0,"",INDEX(Holiday!$E:$E,ROW(),1))</f>
        <v>41601</v>
      </c>
    </row>
    <row r="105" spans="9:9" x14ac:dyDescent="0.15">
      <c r="I105" s="1" t="str">
        <f ca="1">IF(INDEX(Holiday!$E:$E,ROW(),1)=0,"",INDEX(Holiday!$E:$E,ROW(),1))</f>
        <v/>
      </c>
    </row>
    <row r="106" spans="9:9" x14ac:dyDescent="0.15">
      <c r="I106" s="1">
        <f ca="1">IF(INDEX(Holiday!$E:$E,ROW(),1)=0,"",INDEX(Holiday!$E:$E,ROW(),1))</f>
        <v>41631</v>
      </c>
    </row>
    <row r="107" spans="9:9" x14ac:dyDescent="0.15">
      <c r="I107" s="1" t="str">
        <f ca="1">IF(INDEX(Holiday!$E:$E,ROW(),1)=0,"",INDEX(Holiday!$E:$E,ROW(),1))</f>
        <v/>
      </c>
    </row>
    <row r="108" spans="9:9" x14ac:dyDescent="0.15">
      <c r="I108" s="1">
        <f ca="1">IF(INDEX(Holiday!$E:$E,ROW(),1)=0,"",INDEX(Holiday!$E:$E,ROW(),1))</f>
        <v>41638</v>
      </c>
    </row>
    <row r="109" spans="9:9" x14ac:dyDescent="0.15">
      <c r="I109" s="1">
        <f ca="1">IF(INDEX(Holiday!$E:$E,ROW(),1)=0,"",INDEX(Holiday!$E:$E,ROW(),1))</f>
        <v>41639</v>
      </c>
    </row>
    <row r="110" spans="9:9" x14ac:dyDescent="0.15">
      <c r="I110" s="1" t="str">
        <f>IF(INDEX(Holiday!$E:$E,ROW(),1)=0,"",INDEX(Holiday!$E:$E,ROW(),1))</f>
        <v/>
      </c>
    </row>
    <row r="111" spans="9:9" x14ac:dyDescent="0.15">
      <c r="I111" s="1" t="str">
        <f>IF(INDEX(Holiday!$E:$E,ROW(),1)=0,"",INDEX(Holiday!$E:$E,ROW(),1))</f>
        <v/>
      </c>
    </row>
    <row r="112" spans="9:9" x14ac:dyDescent="0.15">
      <c r="I112" s="1" t="str">
        <f>IF(INDEX(Holiday!$E:$E,ROW(),1)=0,"",INDEX(Holiday!$E:$E,ROW(),1))</f>
        <v/>
      </c>
    </row>
    <row r="113" spans="9:9" x14ac:dyDescent="0.15">
      <c r="I113" s="1" t="str">
        <f>IF(INDEX(Holiday!$E:$E,ROW(),1)=0,"",INDEX(Holiday!$E:$E,ROW(),1))</f>
        <v/>
      </c>
    </row>
    <row r="114" spans="9:9" x14ac:dyDescent="0.15">
      <c r="I114" s="1" t="str">
        <f>IF(INDEX(Holiday!$E:$E,ROW(),1)=0,"",INDEX(Holiday!$E:$E,ROW(),1))</f>
        <v/>
      </c>
    </row>
    <row r="115" spans="9:9" x14ac:dyDescent="0.15">
      <c r="I115" s="1" t="str">
        <f>IF(INDEX(Holiday!$E:$E,ROW(),1)=0,"",INDEX(Holiday!$E:$E,ROW(),1))</f>
        <v/>
      </c>
    </row>
    <row r="116" spans="9:9" x14ac:dyDescent="0.15">
      <c r="I116" s="1" t="str">
        <f>IF(INDEX(Holiday!$E:$E,ROW(),1)=0,"",INDEX(Holiday!$E:$E,ROW(),1))</f>
        <v/>
      </c>
    </row>
    <row r="117" spans="9:9" x14ac:dyDescent="0.15">
      <c r="I117" s="1" t="str">
        <f>IF(INDEX(Holiday!$E:$E,ROW(),1)=0,"",INDEX(Holiday!$E:$E,ROW(),1))</f>
        <v/>
      </c>
    </row>
    <row r="118" spans="9:9" x14ac:dyDescent="0.15">
      <c r="I118" s="1" t="str">
        <f>IF(INDEX(Holiday!$E:$E,ROW(),1)=0,"",INDEX(Holiday!$E:$E,ROW(),1))</f>
        <v/>
      </c>
    </row>
    <row r="119" spans="9:9" x14ac:dyDescent="0.15">
      <c r="I119" s="1" t="str">
        <f>IF(INDEX(Holiday!$E:$E,ROW(),1)=0,"",INDEX(Holiday!$E:$E,ROW(),1))</f>
        <v/>
      </c>
    </row>
    <row r="120" spans="9:9" x14ac:dyDescent="0.15">
      <c r="I120" s="1" t="str">
        <f>IF(INDEX(Holiday!$E:$E,ROW(),1)=0,"",INDEX(Holiday!$E:$E,ROW(),1))</f>
        <v/>
      </c>
    </row>
    <row r="121" spans="9:9" x14ac:dyDescent="0.15">
      <c r="I121" s="1"/>
    </row>
  </sheetData>
  <sheetCalcPr fullCalcOnLoad="1"/>
  <mergeCells count="7">
    <mergeCell ref="A1:B1"/>
    <mergeCell ref="F1:G1"/>
    <mergeCell ref="C33:E33"/>
    <mergeCell ref="A17:B17"/>
    <mergeCell ref="F17:G17"/>
    <mergeCell ref="C1:E2"/>
    <mergeCell ref="C17:E18"/>
  </mergeCells>
  <phoneticPr fontId="1"/>
  <conditionalFormatting sqref="A29:G29 A15:G15 A21:G21 A23:G23 A25:G25 A27:G27 A13:G13 A11:G11 A9:G9 A7:G7 A5:G5 A31:G31">
    <cfRule type="expression" dxfId="26" priority="1" stopIfTrue="1">
      <formula>MONTH(A5)&lt;&gt;MONTH($C$1)</formula>
    </cfRule>
    <cfRule type="expression" dxfId="25" priority="2" stopIfTrue="1">
      <formula>AND(MONTH(A5)=MONTH($C$1),NOT(ISERROR(MATCH(A5,$I$1:$I$112,0))))</formula>
    </cfRule>
  </conditionalFormatting>
  <conditionalFormatting sqref="A4:G4 A6:G6 A8:G8 A10:G10 A12:G12 A14:G14">
    <cfRule type="expression" dxfId="24" priority="3" stopIfTrue="1">
      <formula>MONTH(A4)&lt;&gt;MONTH($C$1)</formula>
    </cfRule>
    <cfRule type="expression" dxfId="23" priority="4" stopIfTrue="1">
      <formula>AND(MONTH(A4)=MONTH($C$1),NOT(ISERROR(MATCH(A4,$I$1:$I$150,0))))</formula>
    </cfRule>
  </conditionalFormatting>
  <conditionalFormatting sqref="A20:G20 A22:G22 A24:G24 A26:G26 A28:G28 A30:G30">
    <cfRule type="expression" dxfId="22" priority="5" stopIfTrue="1">
      <formula>MONTH(A20)&lt;&gt;MONTH($C$17)</formula>
    </cfRule>
    <cfRule type="expression" dxfId="21" priority="6" stopIfTrue="1">
      <formula>AND(MONTH(A20)=MONTH($C$17),NOT(ISERROR(MATCH(A20,$I$1:$I$150,0))))</formula>
    </cfRule>
  </conditionalFormatting>
  <dataValidations count="1">
    <dataValidation type="list" allowBlank="1" showInputMessage="1" showErrorMessage="1" sqref="H1">
      <formula1>"表示,非表示"</formula1>
    </dataValidation>
  </dataValidations>
  <printOptions horizontalCentered="1" verticalCentered="1"/>
  <pageMargins left="0" right="0" top="0" bottom="0" header="0" footer="0"/>
  <pageSetup paperSize="9" orientation="portrait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70" r:id="rId4" name="SpinButton2">
          <controlPr defaultSize="0" print="0" autoLine="0" linkedCell="Holiday!B1" r:id="rId5">
            <anchor moveWithCells="1">
              <from>
                <xdr:col>1</xdr:col>
                <xdr:colOff>352425</xdr:colOff>
                <xdr:row>0</xdr:row>
                <xdr:rowOff>323850</xdr:rowOff>
              </from>
              <to>
                <xdr:col>2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7170" r:id="rId4" name="SpinButton2"/>
      </mc:Fallback>
    </mc:AlternateContent>
    <mc:AlternateContent xmlns:mc="http://schemas.openxmlformats.org/markup-compatibility/2006">
      <mc:Choice Requires="x14">
        <control shapeId="7169" r:id="rId6" name="SpinButton1">
          <controlPr defaultSize="0" print="0" autoLine="0" linkedCell="Holiday!B2" r:id="rId5">
            <anchor moveWithCells="1">
              <from>
                <xdr:col>4</xdr:col>
                <xdr:colOff>352425</xdr:colOff>
                <xdr:row>0</xdr:row>
                <xdr:rowOff>323850</xdr:rowOff>
              </from>
              <to>
                <xdr:col>5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7169" r:id="rId6" name="Spin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I120"/>
  <sheetViews>
    <sheetView showGridLines="0" view="pageBreakPreview" zoomScaleNormal="100" workbookViewId="0">
      <pane ySplit="3" topLeftCell="A4" activePane="bottomLeft" state="frozen"/>
      <selection pane="bottomLeft" activeCell="H1" sqref="H1"/>
    </sheetView>
  </sheetViews>
  <sheetFormatPr defaultRowHeight="14.25" x14ac:dyDescent="0.15"/>
  <cols>
    <col min="1" max="7" width="13.625" customWidth="1"/>
    <col min="9" max="9" width="10.625" style="3" customWidth="1"/>
  </cols>
  <sheetData>
    <row r="1" spans="1:9" ht="39.950000000000003" customHeight="1" x14ac:dyDescent="0.5">
      <c r="A1" s="307">
        <f>C1</f>
        <v>40909</v>
      </c>
      <c r="B1" s="307"/>
      <c r="C1" s="309">
        <f>DATE(Holiday!B1,Holiday!B2,1)</f>
        <v>40909</v>
      </c>
      <c r="D1" s="309"/>
      <c r="E1" s="309"/>
      <c r="F1" s="308">
        <f>A1</f>
        <v>40909</v>
      </c>
      <c r="G1" s="308"/>
      <c r="H1" s="179" t="s">
        <v>41</v>
      </c>
      <c r="I1" s="1" t="str">
        <f>IF(INDEX(Holiday!$E:$E,ROW(),1)=0,"",INDEX(Holiday!$E:$E,ROW(),1))</f>
        <v/>
      </c>
    </row>
    <row r="2" spans="1:9" x14ac:dyDescent="0.15">
      <c r="A2" s="95"/>
      <c r="B2" s="96"/>
      <c r="C2" s="309"/>
      <c r="D2" s="309"/>
      <c r="E2" s="309"/>
      <c r="F2" s="97"/>
      <c r="G2" s="97"/>
      <c r="I2" s="1" t="str">
        <f>IF(INDEX(Holiday!$E:$E,ROW(),1)=0,"",INDEX(Holiday!$E:$E,ROW(),1))</f>
        <v/>
      </c>
    </row>
    <row r="3" spans="1:9" ht="15" customHeight="1" x14ac:dyDescent="0.15">
      <c r="A3" s="113">
        <f>A4</f>
        <v>40909</v>
      </c>
      <c r="B3" s="114">
        <f t="shared" ref="B3:G3" si="0">B4</f>
        <v>40910</v>
      </c>
      <c r="C3" s="114">
        <f t="shared" si="0"/>
        <v>40911</v>
      </c>
      <c r="D3" s="114">
        <f t="shared" si="0"/>
        <v>40912</v>
      </c>
      <c r="E3" s="114">
        <f t="shared" si="0"/>
        <v>40913</v>
      </c>
      <c r="F3" s="114">
        <f t="shared" si="0"/>
        <v>40914</v>
      </c>
      <c r="G3" s="115">
        <f t="shared" si="0"/>
        <v>40915</v>
      </c>
      <c r="I3" s="1" t="str">
        <f>IF(INDEX(Holiday!$E:$E,ROW(),1)=0,"",INDEX(Holiday!$E:$E,ROW(),1))</f>
        <v/>
      </c>
    </row>
    <row r="4" spans="1:9" ht="24.95" customHeight="1" x14ac:dyDescent="0.15">
      <c r="A4" s="92">
        <f>DATE(YEAR(C1),MONTH(C1),1)-WEEKDAY(DATE(YEAR(C1),MONTH(C1),1))+1</f>
        <v>40909</v>
      </c>
      <c r="B4" s="93">
        <f t="shared" ref="B4:G4" si="1">A4+1</f>
        <v>40910</v>
      </c>
      <c r="C4" s="93">
        <f t="shared" si="1"/>
        <v>40911</v>
      </c>
      <c r="D4" s="93">
        <f t="shared" si="1"/>
        <v>40912</v>
      </c>
      <c r="E4" s="93">
        <f t="shared" si="1"/>
        <v>40913</v>
      </c>
      <c r="F4" s="93">
        <f t="shared" si="1"/>
        <v>40914</v>
      </c>
      <c r="G4" s="94">
        <f t="shared" si="1"/>
        <v>40915</v>
      </c>
      <c r="I4" s="1" t="str">
        <f>IF(INDEX(Holiday!$E:$E,ROW(),1)=0,"",INDEX(Holiday!$E:$E,ROW(),1))</f>
        <v/>
      </c>
    </row>
    <row r="5" spans="1:9" ht="9.9499999999999993" customHeight="1" x14ac:dyDescent="0.15">
      <c r="A5" s="193" t="str">
        <f>IF($H$1="非表示","",IF(ISERROR(MATCH(A4,Schedule!$A:$A,0)),"",IF(INDEX(Schedule!$1:$1048576,MATCH(A4,Schedule!$A:$A,0),4)=0,"",INDEX(Schedule!$1:$1048576,MATCH(A4,Schedule!$A:$A,0),4))))</f>
        <v/>
      </c>
      <c r="B5" s="194" t="str">
        <f>IF($H$1="非表示","",IF(ISERROR(MATCH(B4,Schedule!$A:$A,0)),"",IF(INDEX(Schedule!$1:$1048576,MATCH(B4,Schedule!$A:$A,0),4)=0,"",INDEX(Schedule!$1:$1048576,MATCH(B4,Schedule!$A:$A,0),4))))</f>
        <v/>
      </c>
      <c r="C5" s="194" t="str">
        <f>IF($H$1="非表示","",IF(ISERROR(MATCH(C4,Schedule!$A:$A,0)),"",IF(INDEX(Schedule!$1:$1048576,MATCH(C4,Schedule!$A:$A,0),4)=0,"",INDEX(Schedule!$1:$1048576,MATCH(C4,Schedule!$A:$A,0),4))))</f>
        <v/>
      </c>
      <c r="D5" s="194" t="str">
        <f>IF($H$1="非表示","",IF(ISERROR(MATCH(D4,Schedule!$A:$A,0)),"",IF(INDEX(Schedule!$1:$1048576,MATCH(D4,Schedule!$A:$A,0),4)=0,"",INDEX(Schedule!$1:$1048576,MATCH(D4,Schedule!$A:$A,0),4))))</f>
        <v/>
      </c>
      <c r="E5" s="194" t="str">
        <f>IF($H$1="非表示","",IF(ISERROR(MATCH(E4,Schedule!$A:$A,0)),"",IF(INDEX(Schedule!$1:$1048576,MATCH(E4,Schedule!$A:$A,0),4)=0,"",INDEX(Schedule!$1:$1048576,MATCH(E4,Schedule!$A:$A,0),4))))</f>
        <v>1/5_項目1</v>
      </c>
      <c r="F5" s="194" t="str">
        <f>IF($H$1="非表示","",IF(ISERROR(MATCH(F4,Schedule!$A:$A,0)),"",IF(INDEX(Schedule!$1:$1048576,MATCH(F4,Schedule!$A:$A,0),4)=0,"",INDEX(Schedule!$1:$1048576,MATCH(F4,Schedule!$A:$A,0),4))))</f>
        <v>1/6_項目1</v>
      </c>
      <c r="G5" s="195" t="str">
        <f>IF($H$1="非表示","",IF(ISERROR(MATCH(G4,Schedule!$A:$A,0)),"",IF(INDEX(Schedule!$1:$1048576,MATCH(G4,Schedule!$A:$A,0),4)=0,"",INDEX(Schedule!$1:$1048576,MATCH(G4,Schedule!$A:$A,0),4))))</f>
        <v>1/7_項目1</v>
      </c>
      <c r="I5" s="1" t="str">
        <f>IF(INDEX(Holiday!$E:$E,ROW(),1)=0,"",INDEX(Holiday!$E:$E,ROW(),1))</f>
        <v/>
      </c>
    </row>
    <row r="6" spans="1:9" ht="24.95" customHeight="1" x14ac:dyDescent="0.15">
      <c r="A6" s="92">
        <f>G4+1</f>
        <v>40916</v>
      </c>
      <c r="B6" s="93">
        <f t="shared" ref="B6:G6" si="2">A6+1</f>
        <v>40917</v>
      </c>
      <c r="C6" s="93">
        <f t="shared" si="2"/>
        <v>40918</v>
      </c>
      <c r="D6" s="93">
        <f t="shared" si="2"/>
        <v>40919</v>
      </c>
      <c r="E6" s="93">
        <f t="shared" si="2"/>
        <v>40920</v>
      </c>
      <c r="F6" s="93">
        <f t="shared" si="2"/>
        <v>40921</v>
      </c>
      <c r="G6" s="94">
        <f t="shared" si="2"/>
        <v>40922</v>
      </c>
      <c r="I6" s="1" t="str">
        <f>IF(INDEX(Holiday!$E:$E,ROW(),1)=0,"",INDEX(Holiday!$E:$E,ROW(),1))</f>
        <v/>
      </c>
    </row>
    <row r="7" spans="1:9" ht="9.9499999999999993" customHeight="1" x14ac:dyDescent="0.15">
      <c r="A7" s="193" t="str">
        <f>IF($H$1="非表示","",IF(ISERROR(MATCH(A6,Schedule!$A:$A,0)),"",IF(INDEX(Schedule!$1:$1048576,MATCH(A6,Schedule!$A:$A,0),4)=0,"",INDEX(Schedule!$1:$1048576,MATCH(A6,Schedule!$A:$A,0),4))))</f>
        <v>1/8_項目1</v>
      </c>
      <c r="B7" s="194" t="str">
        <f>IF($H$1="非表示","",IF(ISERROR(MATCH(B6,Schedule!$A:$A,0)),"",IF(INDEX(Schedule!$1:$1048576,MATCH(B6,Schedule!$A:$A,0),4)=0,"",INDEX(Schedule!$1:$1048576,MATCH(B6,Schedule!$A:$A,0),4))))</f>
        <v>1/9_項目1</v>
      </c>
      <c r="C7" s="194" t="str">
        <f>IF($H$1="非表示","",IF(ISERROR(MATCH(C6,Schedule!$A:$A,0)),"",IF(INDEX(Schedule!$1:$1048576,MATCH(C6,Schedule!$A:$A,0),4)=0,"",INDEX(Schedule!$1:$1048576,MATCH(C6,Schedule!$A:$A,0),4))))</f>
        <v>1/10_項目1</v>
      </c>
      <c r="D7" s="194" t="str">
        <f>IF($H$1="非表示","",IF(ISERROR(MATCH(D6,Schedule!$A:$A,0)),"",IF(INDEX(Schedule!$1:$1048576,MATCH(D6,Schedule!$A:$A,0),4)=0,"",INDEX(Schedule!$1:$1048576,MATCH(D6,Schedule!$A:$A,0),4))))</f>
        <v>1/11_項目1</v>
      </c>
      <c r="E7" s="194" t="str">
        <f>IF($H$1="非表示","",IF(ISERROR(MATCH(E6,Schedule!$A:$A,0)),"",IF(INDEX(Schedule!$1:$1048576,MATCH(E6,Schedule!$A:$A,0),4)=0,"",INDEX(Schedule!$1:$1048576,MATCH(E6,Schedule!$A:$A,0),4))))</f>
        <v>1/12_項目1</v>
      </c>
      <c r="F7" s="194" t="str">
        <f>IF($H$1="非表示","",IF(ISERROR(MATCH(F6,Schedule!$A:$A,0)),"",IF(INDEX(Schedule!$1:$1048576,MATCH(F6,Schedule!$A:$A,0),4)=0,"",INDEX(Schedule!$1:$1048576,MATCH(F6,Schedule!$A:$A,0),4))))</f>
        <v>1/13_項目1</v>
      </c>
      <c r="G7" s="195" t="str">
        <f>IF($H$1="非表示","",IF(ISERROR(MATCH(G6,Schedule!$A:$A,0)),"",IF(INDEX(Schedule!$1:$1048576,MATCH(G6,Schedule!$A:$A,0),4)=0,"",INDEX(Schedule!$1:$1048576,MATCH(G6,Schedule!$A:$A,0),4))))</f>
        <v>1/14_項目1</v>
      </c>
      <c r="I7" s="1" t="str">
        <f>IF(INDEX(Holiday!$E:$E,ROW(),1)=0,"",INDEX(Holiday!$E:$E,ROW(),1))</f>
        <v/>
      </c>
    </row>
    <row r="8" spans="1:9" ht="24.95" customHeight="1" x14ac:dyDescent="0.15">
      <c r="A8" s="92">
        <f>G6+1</f>
        <v>40923</v>
      </c>
      <c r="B8" s="93">
        <f t="shared" ref="B8:G8" si="3">A8+1</f>
        <v>40924</v>
      </c>
      <c r="C8" s="93">
        <f t="shared" si="3"/>
        <v>40925</v>
      </c>
      <c r="D8" s="93">
        <f t="shared" si="3"/>
        <v>40926</v>
      </c>
      <c r="E8" s="93">
        <f t="shared" si="3"/>
        <v>40927</v>
      </c>
      <c r="F8" s="93">
        <f t="shared" si="3"/>
        <v>40928</v>
      </c>
      <c r="G8" s="94">
        <f t="shared" si="3"/>
        <v>40929</v>
      </c>
      <c r="I8" s="1" t="str">
        <f>IF(INDEX(Holiday!$E:$E,ROW(),1)=0,"",INDEX(Holiday!$E:$E,ROW(),1))</f>
        <v/>
      </c>
    </row>
    <row r="9" spans="1:9" ht="9.9499999999999993" customHeight="1" x14ac:dyDescent="0.15">
      <c r="A9" s="193" t="str">
        <f>IF($H$1="非表示","",IF(ISERROR(MATCH(A8,Schedule!$A:$A,0)),"",IF(INDEX(Schedule!$1:$1048576,MATCH(A8,Schedule!$A:$A,0),4)=0,"",INDEX(Schedule!$1:$1048576,MATCH(A8,Schedule!$A:$A,0),4))))</f>
        <v>1/15_項目1</v>
      </c>
      <c r="B9" s="194" t="str">
        <f>IF($H$1="非表示","",IF(ISERROR(MATCH(B8,Schedule!$A:$A,0)),"",IF(INDEX(Schedule!$1:$1048576,MATCH(B8,Schedule!$A:$A,0),4)=0,"",INDEX(Schedule!$1:$1048576,MATCH(B8,Schedule!$A:$A,0),4))))</f>
        <v>1/16_項目1</v>
      </c>
      <c r="C9" s="194" t="str">
        <f>IF($H$1="非表示","",IF(ISERROR(MATCH(C8,Schedule!$A:$A,0)),"",IF(INDEX(Schedule!$1:$1048576,MATCH(C8,Schedule!$A:$A,0),4)=0,"",INDEX(Schedule!$1:$1048576,MATCH(C8,Schedule!$A:$A,0),4))))</f>
        <v>1/17_項目1</v>
      </c>
      <c r="D9" s="194" t="str">
        <f>IF($H$1="非表示","",IF(ISERROR(MATCH(D8,Schedule!$A:$A,0)),"",IF(INDEX(Schedule!$1:$1048576,MATCH(D8,Schedule!$A:$A,0),4)=0,"",INDEX(Schedule!$1:$1048576,MATCH(D8,Schedule!$A:$A,0),4))))</f>
        <v>1/18_項目1</v>
      </c>
      <c r="E9" s="194" t="str">
        <f>IF($H$1="非表示","",IF(ISERROR(MATCH(E8,Schedule!$A:$A,0)),"",IF(INDEX(Schedule!$1:$1048576,MATCH(E8,Schedule!$A:$A,0),4)=0,"",INDEX(Schedule!$1:$1048576,MATCH(E8,Schedule!$A:$A,0),4))))</f>
        <v>1/19_項目1</v>
      </c>
      <c r="F9" s="194" t="str">
        <f>IF($H$1="非表示","",IF(ISERROR(MATCH(F8,Schedule!$A:$A,0)),"",IF(INDEX(Schedule!$1:$1048576,MATCH(F8,Schedule!$A:$A,0),4)=0,"",INDEX(Schedule!$1:$1048576,MATCH(F8,Schedule!$A:$A,0),4))))</f>
        <v>1/20_項目1</v>
      </c>
      <c r="G9" s="195" t="str">
        <f>IF($H$1="非表示","",IF(ISERROR(MATCH(G8,Schedule!$A:$A,0)),"",IF(INDEX(Schedule!$1:$1048576,MATCH(G8,Schedule!$A:$A,0),4)=0,"",INDEX(Schedule!$1:$1048576,MATCH(G8,Schedule!$A:$A,0),4))))</f>
        <v>1/21_項目1</v>
      </c>
      <c r="I9" s="1" t="str">
        <f>IF(INDEX(Holiday!$E:$E,ROW(),1)=0,"",INDEX(Holiday!$E:$E,ROW(),1))</f>
        <v/>
      </c>
    </row>
    <row r="10" spans="1:9" ht="24.95" customHeight="1" x14ac:dyDescent="0.15">
      <c r="A10" s="92">
        <f>G8+1</f>
        <v>40930</v>
      </c>
      <c r="B10" s="93">
        <f t="shared" ref="B10:G10" si="4">A10+1</f>
        <v>40931</v>
      </c>
      <c r="C10" s="93">
        <f t="shared" si="4"/>
        <v>40932</v>
      </c>
      <c r="D10" s="93">
        <f t="shared" si="4"/>
        <v>40933</v>
      </c>
      <c r="E10" s="93">
        <f t="shared" si="4"/>
        <v>40934</v>
      </c>
      <c r="F10" s="93">
        <f t="shared" si="4"/>
        <v>40935</v>
      </c>
      <c r="G10" s="94">
        <f t="shared" si="4"/>
        <v>40936</v>
      </c>
      <c r="I10" s="1" t="str">
        <f>IF(INDEX(Holiday!$E:$E,ROW(),1)=0,"",INDEX(Holiday!$E:$E,ROW(),1))</f>
        <v/>
      </c>
    </row>
    <row r="11" spans="1:9" ht="9.9499999999999993" customHeight="1" x14ac:dyDescent="0.15">
      <c r="A11" s="193" t="str">
        <f>IF($H$1="非表示","",IF(ISERROR(MATCH(A10,Schedule!$A:$A,0)),"",IF(INDEX(Schedule!$1:$1048576,MATCH(A10,Schedule!$A:$A,0),4)=0,"",INDEX(Schedule!$1:$1048576,MATCH(A10,Schedule!$A:$A,0),4))))</f>
        <v>1/22_項目1</v>
      </c>
      <c r="B11" s="194" t="str">
        <f>IF($H$1="非表示","",IF(ISERROR(MATCH(B10,Schedule!$A:$A,0)),"",IF(INDEX(Schedule!$1:$1048576,MATCH(B10,Schedule!$A:$A,0),4)=0,"",INDEX(Schedule!$1:$1048576,MATCH(B10,Schedule!$A:$A,0),4))))</f>
        <v>1/23_項目1</v>
      </c>
      <c r="C11" s="194" t="str">
        <f>IF($H$1="非表示","",IF(ISERROR(MATCH(C10,Schedule!$A:$A,0)),"",IF(INDEX(Schedule!$1:$1048576,MATCH(C10,Schedule!$A:$A,0),4)=0,"",INDEX(Schedule!$1:$1048576,MATCH(C10,Schedule!$A:$A,0),4))))</f>
        <v>1/24_項目1</v>
      </c>
      <c r="D11" s="194" t="str">
        <f>IF($H$1="非表示","",IF(ISERROR(MATCH(D10,Schedule!$A:$A,0)),"",IF(INDEX(Schedule!$1:$1048576,MATCH(D10,Schedule!$A:$A,0),4)=0,"",INDEX(Schedule!$1:$1048576,MATCH(D10,Schedule!$A:$A,0),4))))</f>
        <v>1/25_項目1</v>
      </c>
      <c r="E11" s="194" t="str">
        <f>IF($H$1="非表示","",IF(ISERROR(MATCH(E10,Schedule!$A:$A,0)),"",IF(INDEX(Schedule!$1:$1048576,MATCH(E10,Schedule!$A:$A,0),4)=0,"",INDEX(Schedule!$1:$1048576,MATCH(E10,Schedule!$A:$A,0),4))))</f>
        <v/>
      </c>
      <c r="F11" s="194" t="str">
        <f>IF($H$1="非表示","",IF(ISERROR(MATCH(F10,Schedule!$A:$A,0)),"",IF(INDEX(Schedule!$1:$1048576,MATCH(F10,Schedule!$A:$A,0),4)=0,"",INDEX(Schedule!$1:$1048576,MATCH(F10,Schedule!$A:$A,0),4))))</f>
        <v/>
      </c>
      <c r="G11" s="195" t="str">
        <f>IF($H$1="非表示","",IF(ISERROR(MATCH(G10,Schedule!$A:$A,0)),"",IF(INDEX(Schedule!$1:$1048576,MATCH(G10,Schedule!$A:$A,0),4)=0,"",INDEX(Schedule!$1:$1048576,MATCH(G10,Schedule!$A:$A,0),4))))</f>
        <v/>
      </c>
      <c r="I11" s="1">
        <f ca="1">IF(INDEX(Holiday!$E:$E,ROW(),1)=0,"",INDEX(Holiday!$E:$E,ROW(),1))</f>
        <v>40544</v>
      </c>
    </row>
    <row r="12" spans="1:9" ht="24.95" customHeight="1" x14ac:dyDescent="0.15">
      <c r="A12" s="92">
        <f>G10+1</f>
        <v>40937</v>
      </c>
      <c r="B12" s="93">
        <f t="shared" ref="B12:G12" si="5">A12+1</f>
        <v>40938</v>
      </c>
      <c r="C12" s="93">
        <f t="shared" si="5"/>
        <v>40939</v>
      </c>
      <c r="D12" s="93">
        <f t="shared" si="5"/>
        <v>40940</v>
      </c>
      <c r="E12" s="93">
        <f t="shared" si="5"/>
        <v>40941</v>
      </c>
      <c r="F12" s="93">
        <f t="shared" si="5"/>
        <v>40942</v>
      </c>
      <c r="G12" s="94">
        <f t="shared" si="5"/>
        <v>40943</v>
      </c>
      <c r="I12" s="1">
        <f ca="1">IF(INDEX(Holiday!$E:$E,ROW(),1)=0,"",INDEX(Holiday!$E:$E,ROW(),1))</f>
        <v>40545</v>
      </c>
    </row>
    <row r="13" spans="1:9" ht="9.9499999999999993" customHeight="1" x14ac:dyDescent="0.15">
      <c r="A13" s="193" t="str">
        <f>IF($H$1="非表示","",IF(ISERROR(MATCH(A12,Schedule!$A:$A,0)),"",IF(INDEX(Schedule!$1:$1048576,MATCH(A12,Schedule!$A:$A,0),4)=0,"",INDEX(Schedule!$1:$1048576,MATCH(A12,Schedule!$A:$A,0),4))))</f>
        <v/>
      </c>
      <c r="B13" s="194" t="str">
        <f>IF($H$1="非表示","",IF(ISERROR(MATCH(B12,Schedule!$A:$A,0)),"",IF(INDEX(Schedule!$1:$1048576,MATCH(B12,Schedule!$A:$A,0),4)=0,"",INDEX(Schedule!$1:$1048576,MATCH(B12,Schedule!$A:$A,0),4))))</f>
        <v/>
      </c>
      <c r="C13" s="194" t="str">
        <f>IF($H$1="非表示","",IF(ISERROR(MATCH(C12,Schedule!$A:$A,0)),"",IF(INDEX(Schedule!$1:$1048576,MATCH(C12,Schedule!$A:$A,0),4)=0,"",INDEX(Schedule!$1:$1048576,MATCH(C12,Schedule!$A:$A,0),4))))</f>
        <v/>
      </c>
      <c r="D13" s="194" t="str">
        <f>IF($H$1="非表示","",IF(ISERROR(MATCH(D12,Schedule!$A:$A,0)),"",IF(INDEX(Schedule!$1:$1048576,MATCH(D12,Schedule!$A:$A,0),4)=0,"",INDEX(Schedule!$1:$1048576,MATCH(D12,Schedule!$A:$A,0),4))))</f>
        <v/>
      </c>
      <c r="E13" s="194" t="str">
        <f>IF($H$1="非表示","",IF(ISERROR(MATCH(E12,Schedule!$A:$A,0)),"",IF(INDEX(Schedule!$1:$1048576,MATCH(E12,Schedule!$A:$A,0),4)=0,"",INDEX(Schedule!$1:$1048576,MATCH(E12,Schedule!$A:$A,0),4))))</f>
        <v/>
      </c>
      <c r="F13" s="194" t="str">
        <f>IF($H$1="非表示","",IF(ISERROR(MATCH(F12,Schedule!$A:$A,0)),"",IF(INDEX(Schedule!$1:$1048576,MATCH(F12,Schedule!$A:$A,0),4)=0,"",INDEX(Schedule!$1:$1048576,MATCH(F12,Schedule!$A:$A,0),4))))</f>
        <v/>
      </c>
      <c r="G13" s="195" t="str">
        <f>IF($H$1="非表示","",IF(ISERROR(MATCH(G12,Schedule!$A:$A,0)),"",IF(INDEX(Schedule!$1:$1048576,MATCH(G12,Schedule!$A:$A,0),4)=0,"",INDEX(Schedule!$1:$1048576,MATCH(G12,Schedule!$A:$A,0),4))))</f>
        <v/>
      </c>
      <c r="I13" s="1">
        <f ca="1">IF(INDEX(Holiday!$E:$E,ROW(),1)=0,"",INDEX(Holiday!$E:$E,ROW(),1))</f>
        <v>40546</v>
      </c>
    </row>
    <row r="14" spans="1:9" ht="24.95" customHeight="1" x14ac:dyDescent="0.15">
      <c r="A14" s="92">
        <f>G12+1</f>
        <v>40944</v>
      </c>
      <c r="B14" s="93">
        <f t="shared" ref="B14:G14" si="6">A14+1</f>
        <v>40945</v>
      </c>
      <c r="C14" s="93">
        <f t="shared" si="6"/>
        <v>40946</v>
      </c>
      <c r="D14" s="93">
        <f t="shared" si="6"/>
        <v>40947</v>
      </c>
      <c r="E14" s="93">
        <f t="shared" si="6"/>
        <v>40948</v>
      </c>
      <c r="F14" s="93">
        <f t="shared" si="6"/>
        <v>40949</v>
      </c>
      <c r="G14" s="94">
        <f t="shared" si="6"/>
        <v>40950</v>
      </c>
      <c r="I14" s="1" t="str">
        <f ca="1">IF(INDEX(Holiday!$E:$E,ROW(),1)=0,"",INDEX(Holiday!$E:$E,ROW(),1))</f>
        <v/>
      </c>
    </row>
    <row r="15" spans="1:9" ht="9.9499999999999993" customHeight="1" x14ac:dyDescent="0.15">
      <c r="A15" s="193" t="str">
        <f>IF($H$1="非表示","",IF(ISERROR(MATCH(A14,Schedule!$A:$A,0)),"",IF(INDEX(Schedule!$1:$1048576,MATCH(A14,Schedule!$A:$A,0),4)=0,"",INDEX(Schedule!$1:$1048576,MATCH(A14,Schedule!$A:$A,0),4))))</f>
        <v/>
      </c>
      <c r="B15" s="194" t="str">
        <f>IF($H$1="非表示","",IF(ISERROR(MATCH(B14,Schedule!$A:$A,0)),"",IF(INDEX(Schedule!$1:$1048576,MATCH(B14,Schedule!$A:$A,0),4)=0,"",INDEX(Schedule!$1:$1048576,MATCH(B14,Schedule!$A:$A,0),4))))</f>
        <v/>
      </c>
      <c r="C15" s="194" t="str">
        <f>IF($H$1="非表示","",IF(ISERROR(MATCH(C14,Schedule!$A:$A,0)),"",IF(INDEX(Schedule!$1:$1048576,MATCH(C14,Schedule!$A:$A,0),4)=0,"",INDEX(Schedule!$1:$1048576,MATCH(C14,Schedule!$A:$A,0),4))))</f>
        <v/>
      </c>
      <c r="D15" s="194" t="str">
        <f>IF($H$1="非表示","",IF(ISERROR(MATCH(D14,Schedule!$A:$A,0)),"",IF(INDEX(Schedule!$1:$1048576,MATCH(D14,Schedule!$A:$A,0),4)=0,"",INDEX(Schedule!$1:$1048576,MATCH(D14,Schedule!$A:$A,0),4))))</f>
        <v/>
      </c>
      <c r="E15" s="194" t="str">
        <f>IF($H$1="非表示","",IF(ISERROR(MATCH(E14,Schedule!$A:$A,0)),"",IF(INDEX(Schedule!$1:$1048576,MATCH(E14,Schedule!$A:$A,0),4)=0,"",INDEX(Schedule!$1:$1048576,MATCH(E14,Schedule!$A:$A,0),4))))</f>
        <v/>
      </c>
      <c r="F15" s="194" t="str">
        <f>IF($H$1="非表示","",IF(ISERROR(MATCH(F14,Schedule!$A:$A,0)),"",IF(INDEX(Schedule!$1:$1048576,MATCH(F14,Schedule!$A:$A,0),4)=0,"",INDEX(Schedule!$1:$1048576,MATCH(F14,Schedule!$A:$A,0),4))))</f>
        <v/>
      </c>
      <c r="G15" s="195" t="str">
        <f>IF($H$1="非表示","",IF(ISERROR(MATCH(G14,Schedule!$A:$A,0)),"",IF(INDEX(Schedule!$1:$1048576,MATCH(G14,Schedule!$A:$A,0),4)=0,"",INDEX(Schedule!$1:$1048576,MATCH(G14,Schedule!$A:$A,0),4))))</f>
        <v/>
      </c>
      <c r="I15" s="1">
        <f ca="1">IF(INDEX(Holiday!$E:$E,ROW(),1)=0,"",INDEX(Holiday!$E:$E,ROW(),1))</f>
        <v>40553</v>
      </c>
    </row>
    <row r="16" spans="1:9" x14ac:dyDescent="0.15">
      <c r="A16" s="98"/>
      <c r="B16" s="98"/>
      <c r="C16" s="98"/>
      <c r="D16" s="98"/>
      <c r="E16" s="98"/>
      <c r="F16" s="98"/>
      <c r="G16" s="98"/>
      <c r="I16" s="1" t="str">
        <f ca="1">IF(INDEX(Holiday!$E:$E,ROW(),1)=0,"",INDEX(Holiday!$E:$E,ROW(),1))</f>
        <v/>
      </c>
    </row>
    <row r="17" spans="1:9" ht="39.950000000000003" customHeight="1" x14ac:dyDescent="0.5">
      <c r="A17" s="307">
        <f>C17</f>
        <v>40940</v>
      </c>
      <c r="B17" s="307"/>
      <c r="C17" s="309">
        <f>DATE(YEAR(C1),MONTH(C1)+1,1)</f>
        <v>40940</v>
      </c>
      <c r="D17" s="309"/>
      <c r="E17" s="309"/>
      <c r="F17" s="308">
        <f>A17</f>
        <v>40940</v>
      </c>
      <c r="G17" s="308"/>
      <c r="I17" s="1">
        <f ca="1">IF(INDEX(Holiday!$E:$E,ROW(),1)=0,"",INDEX(Holiday!$E:$E,ROW(),1))</f>
        <v>40585</v>
      </c>
    </row>
    <row r="18" spans="1:9" x14ac:dyDescent="0.15">
      <c r="A18" s="95"/>
      <c r="B18" s="96"/>
      <c r="C18" s="309"/>
      <c r="D18" s="309"/>
      <c r="E18" s="309"/>
      <c r="F18" s="97"/>
      <c r="G18" s="97"/>
      <c r="I18" s="1" t="str">
        <f ca="1">IF(INDEX(Holiday!$E:$E,ROW(),1)=0,"",INDEX(Holiday!$E:$E,ROW(),1))</f>
        <v/>
      </c>
    </row>
    <row r="19" spans="1:9" ht="15" customHeight="1" x14ac:dyDescent="0.15">
      <c r="A19" s="113">
        <f>A20</f>
        <v>40937</v>
      </c>
      <c r="B19" s="114">
        <f t="shared" ref="B19:G19" si="7">B20</f>
        <v>40938</v>
      </c>
      <c r="C19" s="114">
        <f t="shared" si="7"/>
        <v>40939</v>
      </c>
      <c r="D19" s="114">
        <f t="shared" si="7"/>
        <v>40940</v>
      </c>
      <c r="E19" s="114">
        <f t="shared" si="7"/>
        <v>40941</v>
      </c>
      <c r="F19" s="114">
        <f t="shared" si="7"/>
        <v>40942</v>
      </c>
      <c r="G19" s="115">
        <f t="shared" si="7"/>
        <v>40943</v>
      </c>
      <c r="I19" s="1">
        <f ca="1">IF(INDEX(Holiday!$E:$E,ROW(),1)=0,"",INDEX(Holiday!$E:$E,ROW(),1))</f>
        <v>40623</v>
      </c>
    </row>
    <row r="20" spans="1:9" ht="24.95" customHeight="1" x14ac:dyDescent="0.15">
      <c r="A20" s="92">
        <f>DATE(YEAR(C17),MONTH(C17),1)-WEEKDAY(DATE(YEAR(C17),MONTH(C17),1))+1</f>
        <v>40937</v>
      </c>
      <c r="B20" s="93">
        <f t="shared" ref="B20:G20" si="8">A20+1</f>
        <v>40938</v>
      </c>
      <c r="C20" s="93">
        <f t="shared" si="8"/>
        <v>40939</v>
      </c>
      <c r="D20" s="93">
        <f t="shared" si="8"/>
        <v>40940</v>
      </c>
      <c r="E20" s="93">
        <f t="shared" si="8"/>
        <v>40941</v>
      </c>
      <c r="F20" s="93">
        <f t="shared" si="8"/>
        <v>40942</v>
      </c>
      <c r="G20" s="94">
        <f t="shared" si="8"/>
        <v>40943</v>
      </c>
      <c r="I20" s="1" t="str">
        <f ca="1">IF(INDEX(Holiday!$E:$E,ROW(),1)=0,"",INDEX(Holiday!$E:$E,ROW(),1))</f>
        <v/>
      </c>
    </row>
    <row r="21" spans="1:9" ht="9.9499999999999993" customHeight="1" x14ac:dyDescent="0.15">
      <c r="A21" s="193" t="str">
        <f>IF($H$1="非表示","",IF(ISERROR(MATCH(A20,Schedule!$A:$A,0)),"",IF(INDEX(Schedule!$1:$1048576,MATCH(A20,Schedule!$A:$A,0),4)=0,"",INDEX(Schedule!$1:$1048576,MATCH(A20,Schedule!$A:$A,0),4))))</f>
        <v/>
      </c>
      <c r="B21" s="194" t="str">
        <f>IF($H$1="非表示","",IF(ISERROR(MATCH(B20,Schedule!$A:$A,0)),"",IF(INDEX(Schedule!$1:$1048576,MATCH(B20,Schedule!$A:$A,0),4)=0,"",INDEX(Schedule!$1:$1048576,MATCH(B20,Schedule!$A:$A,0),4))))</f>
        <v/>
      </c>
      <c r="C21" s="194" t="str">
        <f>IF($H$1="非表示","",IF(ISERROR(MATCH(C20,Schedule!$A:$A,0)),"",IF(INDEX(Schedule!$1:$1048576,MATCH(C20,Schedule!$A:$A,0),4)=0,"",INDEX(Schedule!$1:$1048576,MATCH(C20,Schedule!$A:$A,0),4))))</f>
        <v/>
      </c>
      <c r="D21" s="194" t="str">
        <f>IF($H$1="非表示","",IF(ISERROR(MATCH(D20,Schedule!$A:$A,0)),"",IF(INDEX(Schedule!$1:$1048576,MATCH(D20,Schedule!$A:$A,0),4)=0,"",INDEX(Schedule!$1:$1048576,MATCH(D20,Schedule!$A:$A,0),4))))</f>
        <v/>
      </c>
      <c r="E21" s="194" t="str">
        <f>IF($H$1="非表示","",IF(ISERROR(MATCH(E20,Schedule!$A:$A,0)),"",IF(INDEX(Schedule!$1:$1048576,MATCH(E20,Schedule!$A:$A,0),4)=0,"",INDEX(Schedule!$1:$1048576,MATCH(E20,Schedule!$A:$A,0),4))))</f>
        <v/>
      </c>
      <c r="F21" s="194" t="str">
        <f>IF($H$1="非表示","",IF(ISERROR(MATCH(F20,Schedule!$A:$A,0)),"",IF(INDEX(Schedule!$1:$1048576,MATCH(F20,Schedule!$A:$A,0),4)=0,"",INDEX(Schedule!$1:$1048576,MATCH(F20,Schedule!$A:$A,0),4))))</f>
        <v/>
      </c>
      <c r="G21" s="195" t="str">
        <f>IF($H$1="非表示","",IF(ISERROR(MATCH(G20,Schedule!$A:$A,0)),"",IF(INDEX(Schedule!$1:$1048576,MATCH(G20,Schedule!$A:$A,0),4)=0,"",INDEX(Schedule!$1:$1048576,MATCH(G20,Schedule!$A:$A,0),4))))</f>
        <v/>
      </c>
      <c r="I21" s="1">
        <f ca="1">IF(INDEX(Holiday!$E:$E,ROW(),1)=0,"",INDEX(Holiday!$E:$E,ROW(),1))</f>
        <v>40662</v>
      </c>
    </row>
    <row r="22" spans="1:9" ht="24.95" customHeight="1" x14ac:dyDescent="0.15">
      <c r="A22" s="92">
        <f>G20+1</f>
        <v>40944</v>
      </c>
      <c r="B22" s="93">
        <f t="shared" ref="B22:G22" si="9">A22+1</f>
        <v>40945</v>
      </c>
      <c r="C22" s="93">
        <f t="shared" si="9"/>
        <v>40946</v>
      </c>
      <c r="D22" s="93">
        <f t="shared" si="9"/>
        <v>40947</v>
      </c>
      <c r="E22" s="93">
        <f t="shared" si="9"/>
        <v>40948</v>
      </c>
      <c r="F22" s="93">
        <f t="shared" si="9"/>
        <v>40949</v>
      </c>
      <c r="G22" s="94">
        <f t="shared" si="9"/>
        <v>40950</v>
      </c>
      <c r="I22" s="1" t="str">
        <f ca="1">IF(INDEX(Holiday!$E:$E,ROW(),1)=0,"",INDEX(Holiday!$E:$E,ROW(),1))</f>
        <v/>
      </c>
    </row>
    <row r="23" spans="1:9" ht="9.9499999999999993" customHeight="1" x14ac:dyDescent="0.15">
      <c r="A23" s="193" t="str">
        <f>IF($H$1="非表示","",IF(ISERROR(MATCH(A22,Schedule!$A:$A,0)),"",IF(INDEX(Schedule!$1:$1048576,MATCH(A22,Schedule!$A:$A,0),4)=0,"",INDEX(Schedule!$1:$1048576,MATCH(A22,Schedule!$A:$A,0),4))))</f>
        <v/>
      </c>
      <c r="B23" s="194" t="str">
        <f>IF($H$1="非表示","",IF(ISERROR(MATCH(B22,Schedule!$A:$A,0)),"",IF(INDEX(Schedule!$1:$1048576,MATCH(B22,Schedule!$A:$A,0),4)=0,"",INDEX(Schedule!$1:$1048576,MATCH(B22,Schedule!$A:$A,0),4))))</f>
        <v/>
      </c>
      <c r="C23" s="194" t="str">
        <f>IF($H$1="非表示","",IF(ISERROR(MATCH(C22,Schedule!$A:$A,0)),"",IF(INDEX(Schedule!$1:$1048576,MATCH(C22,Schedule!$A:$A,0),4)=0,"",INDEX(Schedule!$1:$1048576,MATCH(C22,Schedule!$A:$A,0),4))))</f>
        <v/>
      </c>
      <c r="D23" s="194" t="str">
        <f>IF($H$1="非表示","",IF(ISERROR(MATCH(D22,Schedule!$A:$A,0)),"",IF(INDEX(Schedule!$1:$1048576,MATCH(D22,Schedule!$A:$A,0),4)=0,"",INDEX(Schedule!$1:$1048576,MATCH(D22,Schedule!$A:$A,0),4))))</f>
        <v/>
      </c>
      <c r="E23" s="194" t="str">
        <f>IF($H$1="非表示","",IF(ISERROR(MATCH(E22,Schedule!$A:$A,0)),"",IF(INDEX(Schedule!$1:$1048576,MATCH(E22,Schedule!$A:$A,0),4)=0,"",INDEX(Schedule!$1:$1048576,MATCH(E22,Schedule!$A:$A,0),4))))</f>
        <v/>
      </c>
      <c r="F23" s="194" t="str">
        <f>IF($H$1="非表示","",IF(ISERROR(MATCH(F22,Schedule!$A:$A,0)),"",IF(INDEX(Schedule!$1:$1048576,MATCH(F22,Schedule!$A:$A,0),4)=0,"",INDEX(Schedule!$1:$1048576,MATCH(F22,Schedule!$A:$A,0),4))))</f>
        <v/>
      </c>
      <c r="G23" s="195" t="str">
        <f>IF($H$1="非表示","",IF(ISERROR(MATCH(G22,Schedule!$A:$A,0)),"",IF(INDEX(Schedule!$1:$1048576,MATCH(G22,Schedule!$A:$A,0),4)=0,"",INDEX(Schedule!$1:$1048576,MATCH(G22,Schedule!$A:$A,0),4))))</f>
        <v/>
      </c>
      <c r="I23" s="1" t="str">
        <f ca="1">IF(INDEX(Holiday!$E:$E,ROW(),1)=0,"",INDEX(Holiday!$E:$E,ROW(),1))</f>
        <v/>
      </c>
    </row>
    <row r="24" spans="1:9" ht="24.95" customHeight="1" x14ac:dyDescent="0.15">
      <c r="A24" s="92">
        <f>G22+1</f>
        <v>40951</v>
      </c>
      <c r="B24" s="93">
        <f t="shared" ref="B24:G24" si="10">A24+1</f>
        <v>40952</v>
      </c>
      <c r="C24" s="93">
        <f t="shared" si="10"/>
        <v>40953</v>
      </c>
      <c r="D24" s="93">
        <f t="shared" si="10"/>
        <v>40954</v>
      </c>
      <c r="E24" s="93">
        <f t="shared" si="10"/>
        <v>40955</v>
      </c>
      <c r="F24" s="93">
        <f t="shared" si="10"/>
        <v>40956</v>
      </c>
      <c r="G24" s="94">
        <f t="shared" si="10"/>
        <v>40957</v>
      </c>
      <c r="I24" s="1">
        <f ca="1">IF(INDEX(Holiday!$E:$E,ROW(),1)=0,"",INDEX(Holiday!$E:$E,ROW(),1))</f>
        <v>40666</v>
      </c>
    </row>
    <row r="25" spans="1:9" ht="9.9499999999999993" customHeight="1" x14ac:dyDescent="0.15">
      <c r="A25" s="193" t="str">
        <f>IF($H$1="非表示","",IF(ISERROR(MATCH(A24,Schedule!$A:$A,0)),"",IF(INDEX(Schedule!$1:$1048576,MATCH(A24,Schedule!$A:$A,0),4)=0,"",INDEX(Schedule!$1:$1048576,MATCH(A24,Schedule!$A:$A,0),4))))</f>
        <v/>
      </c>
      <c r="B25" s="194" t="str">
        <f>IF($H$1="非表示","",IF(ISERROR(MATCH(B24,Schedule!$A:$A,0)),"",IF(INDEX(Schedule!$1:$1048576,MATCH(B24,Schedule!$A:$A,0),4)=0,"",INDEX(Schedule!$1:$1048576,MATCH(B24,Schedule!$A:$A,0),4))))</f>
        <v>誕生日</v>
      </c>
      <c r="C25" s="194" t="str">
        <f>IF($H$1="非表示","",IF(ISERROR(MATCH(C24,Schedule!$A:$A,0)),"",IF(INDEX(Schedule!$1:$1048576,MATCH(C24,Schedule!$A:$A,0),4)=0,"",INDEX(Schedule!$1:$1048576,MATCH(C24,Schedule!$A:$A,0),4))))</f>
        <v/>
      </c>
      <c r="D25" s="194" t="str">
        <f>IF($H$1="非表示","",IF(ISERROR(MATCH(D24,Schedule!$A:$A,0)),"",IF(INDEX(Schedule!$1:$1048576,MATCH(D24,Schedule!$A:$A,0),4)=0,"",INDEX(Schedule!$1:$1048576,MATCH(D24,Schedule!$A:$A,0),4))))</f>
        <v/>
      </c>
      <c r="E25" s="194" t="str">
        <f>IF($H$1="非表示","",IF(ISERROR(MATCH(E24,Schedule!$A:$A,0)),"",IF(INDEX(Schedule!$1:$1048576,MATCH(E24,Schedule!$A:$A,0),4)=0,"",INDEX(Schedule!$1:$1048576,MATCH(E24,Schedule!$A:$A,0),4))))</f>
        <v/>
      </c>
      <c r="F25" s="194" t="str">
        <f>IF($H$1="非表示","",IF(ISERROR(MATCH(F24,Schedule!$A:$A,0)),"",IF(INDEX(Schedule!$1:$1048576,MATCH(F24,Schedule!$A:$A,0),4)=0,"",INDEX(Schedule!$1:$1048576,MATCH(F24,Schedule!$A:$A,0),4))))</f>
        <v/>
      </c>
      <c r="G25" s="195" t="str">
        <f>IF($H$1="非表示","",IF(ISERROR(MATCH(G24,Schedule!$A:$A,0)),"",IF(INDEX(Schedule!$1:$1048576,MATCH(G24,Schedule!$A:$A,0),4)=0,"",INDEX(Schedule!$1:$1048576,MATCH(G24,Schedule!$A:$A,0),4))))</f>
        <v/>
      </c>
      <c r="I25" s="1">
        <f ca="1">IF(INDEX(Holiday!$E:$E,ROW(),1)=0,"",INDEX(Holiday!$E:$E,ROW(),1))</f>
        <v>40667</v>
      </c>
    </row>
    <row r="26" spans="1:9" ht="24.95" customHeight="1" x14ac:dyDescent="0.15">
      <c r="A26" s="92">
        <f>G24+1</f>
        <v>40958</v>
      </c>
      <c r="B26" s="93">
        <f t="shared" ref="B26:G26" si="11">A26+1</f>
        <v>40959</v>
      </c>
      <c r="C26" s="93">
        <f t="shared" si="11"/>
        <v>40960</v>
      </c>
      <c r="D26" s="93">
        <f t="shared" si="11"/>
        <v>40961</v>
      </c>
      <c r="E26" s="93">
        <f t="shared" si="11"/>
        <v>40962</v>
      </c>
      <c r="F26" s="93">
        <f t="shared" si="11"/>
        <v>40963</v>
      </c>
      <c r="G26" s="94">
        <f t="shared" si="11"/>
        <v>40964</v>
      </c>
      <c r="I26" s="1">
        <f ca="1">IF(INDEX(Holiday!$E:$E,ROW(),1)=0,"",INDEX(Holiday!$E:$E,ROW(),1))</f>
        <v>40668</v>
      </c>
    </row>
    <row r="27" spans="1:9" ht="9.9499999999999993" customHeight="1" x14ac:dyDescent="0.15">
      <c r="A27" s="193" t="str">
        <f>IF($H$1="非表示","",IF(ISERROR(MATCH(A26,Schedule!$A:$A,0)),"",IF(INDEX(Schedule!$1:$1048576,MATCH(A26,Schedule!$A:$A,0),4)=0,"",INDEX(Schedule!$1:$1048576,MATCH(A26,Schedule!$A:$A,0),4))))</f>
        <v/>
      </c>
      <c r="B27" s="194" t="str">
        <f>IF($H$1="非表示","",IF(ISERROR(MATCH(B26,Schedule!$A:$A,0)),"",IF(INDEX(Schedule!$1:$1048576,MATCH(B26,Schedule!$A:$A,0),4)=0,"",INDEX(Schedule!$1:$1048576,MATCH(B26,Schedule!$A:$A,0),4))))</f>
        <v/>
      </c>
      <c r="C27" s="194" t="str">
        <f>IF($H$1="非表示","",IF(ISERROR(MATCH(C26,Schedule!$A:$A,0)),"",IF(INDEX(Schedule!$1:$1048576,MATCH(C26,Schedule!$A:$A,0),4)=0,"",INDEX(Schedule!$1:$1048576,MATCH(C26,Schedule!$A:$A,0),4))))</f>
        <v/>
      </c>
      <c r="D27" s="194" t="str">
        <f>IF($H$1="非表示","",IF(ISERROR(MATCH(D26,Schedule!$A:$A,0)),"",IF(INDEX(Schedule!$1:$1048576,MATCH(D26,Schedule!$A:$A,0),4)=0,"",INDEX(Schedule!$1:$1048576,MATCH(D26,Schedule!$A:$A,0),4))))</f>
        <v/>
      </c>
      <c r="E27" s="194" t="str">
        <f>IF($H$1="非表示","",IF(ISERROR(MATCH(E26,Schedule!$A:$A,0)),"",IF(INDEX(Schedule!$1:$1048576,MATCH(E26,Schedule!$A:$A,0),4)=0,"",INDEX(Schedule!$1:$1048576,MATCH(E26,Schedule!$A:$A,0),4))))</f>
        <v/>
      </c>
      <c r="F27" s="194" t="str">
        <f>IF($H$1="非表示","",IF(ISERROR(MATCH(F26,Schedule!$A:$A,0)),"",IF(INDEX(Schedule!$1:$1048576,MATCH(F26,Schedule!$A:$A,0),4)=0,"",INDEX(Schedule!$1:$1048576,MATCH(F26,Schedule!$A:$A,0),4))))</f>
        <v/>
      </c>
      <c r="G27" s="195" t="str">
        <f>IF($H$1="非表示","",IF(ISERROR(MATCH(G26,Schedule!$A:$A,0)),"",IF(INDEX(Schedule!$1:$1048576,MATCH(G26,Schedule!$A:$A,0),4)=0,"",INDEX(Schedule!$1:$1048576,MATCH(G26,Schedule!$A:$A,0),4))))</f>
        <v/>
      </c>
      <c r="I27" s="1" t="str">
        <f ca="1">IF(INDEX(Holiday!$E:$E,ROW(),1)=0,"",INDEX(Holiday!$E:$E,ROW(),1))</f>
        <v/>
      </c>
    </row>
    <row r="28" spans="1:9" ht="24.95" customHeight="1" x14ac:dyDescent="0.15">
      <c r="A28" s="92">
        <f>G26+1</f>
        <v>40965</v>
      </c>
      <c r="B28" s="93">
        <f t="shared" ref="B28:G28" si="12">A28+1</f>
        <v>40966</v>
      </c>
      <c r="C28" s="93">
        <f t="shared" si="12"/>
        <v>40967</v>
      </c>
      <c r="D28" s="93">
        <f t="shared" si="12"/>
        <v>40968</v>
      </c>
      <c r="E28" s="93">
        <f t="shared" si="12"/>
        <v>40969</v>
      </c>
      <c r="F28" s="93">
        <f t="shared" si="12"/>
        <v>40970</v>
      </c>
      <c r="G28" s="94">
        <f t="shared" si="12"/>
        <v>40971</v>
      </c>
      <c r="I28" s="1">
        <f ca="1">IF(INDEX(Holiday!$E:$E,ROW(),1)=0,"",INDEX(Holiday!$E:$E,ROW(),1))</f>
        <v>40742</v>
      </c>
    </row>
    <row r="29" spans="1:9" ht="9.9499999999999993" customHeight="1" x14ac:dyDescent="0.15">
      <c r="A29" s="193" t="str">
        <f>IF($H$1="非表示","",IF(ISERROR(MATCH(A28,Schedule!$A:$A,0)),"",IF(INDEX(Schedule!$1:$1048576,MATCH(A28,Schedule!$A:$A,0),4)=0,"",INDEX(Schedule!$1:$1048576,MATCH(A28,Schedule!$A:$A,0),4))))</f>
        <v/>
      </c>
      <c r="B29" s="194" t="str">
        <f>IF($H$1="非表示","",IF(ISERROR(MATCH(B28,Schedule!$A:$A,0)),"",IF(INDEX(Schedule!$1:$1048576,MATCH(B28,Schedule!$A:$A,0),4)=0,"",INDEX(Schedule!$1:$1048576,MATCH(B28,Schedule!$A:$A,0),4))))</f>
        <v/>
      </c>
      <c r="C29" s="194" t="str">
        <f>IF($H$1="非表示","",IF(ISERROR(MATCH(C28,Schedule!$A:$A,0)),"",IF(INDEX(Schedule!$1:$1048576,MATCH(C28,Schedule!$A:$A,0),4)=0,"",INDEX(Schedule!$1:$1048576,MATCH(C28,Schedule!$A:$A,0),4))))</f>
        <v/>
      </c>
      <c r="D29" s="194" t="str">
        <f>IF($H$1="非表示","",IF(ISERROR(MATCH(D28,Schedule!$A:$A,0)),"",IF(INDEX(Schedule!$1:$1048576,MATCH(D28,Schedule!$A:$A,0),4)=0,"",INDEX(Schedule!$1:$1048576,MATCH(D28,Schedule!$A:$A,0),4))))</f>
        <v/>
      </c>
      <c r="E29" s="194" t="str">
        <f>IF($H$1="非表示","",IF(ISERROR(MATCH(E28,Schedule!$A:$A,0)),"",IF(INDEX(Schedule!$1:$1048576,MATCH(E28,Schedule!$A:$A,0),4)=0,"",INDEX(Schedule!$1:$1048576,MATCH(E28,Schedule!$A:$A,0),4))))</f>
        <v/>
      </c>
      <c r="F29" s="194" t="str">
        <f>IF($H$1="非表示","",IF(ISERROR(MATCH(F28,Schedule!$A:$A,0)),"",IF(INDEX(Schedule!$1:$1048576,MATCH(F28,Schedule!$A:$A,0),4)=0,"",INDEX(Schedule!$1:$1048576,MATCH(F28,Schedule!$A:$A,0),4))))</f>
        <v/>
      </c>
      <c r="G29" s="195" t="str">
        <f>IF($H$1="非表示","",IF(ISERROR(MATCH(G28,Schedule!$A:$A,0)),"",IF(INDEX(Schedule!$1:$1048576,MATCH(G28,Schedule!$A:$A,0),4)=0,"",INDEX(Schedule!$1:$1048576,MATCH(G28,Schedule!$A:$A,0),4))))</f>
        <v/>
      </c>
      <c r="I29" s="1" t="str">
        <f ca="1">IF(INDEX(Holiday!$E:$E,ROW(),1)=0,"",INDEX(Holiday!$E:$E,ROW(),1))</f>
        <v/>
      </c>
    </row>
    <row r="30" spans="1:9" ht="24.95" customHeight="1" x14ac:dyDescent="0.15">
      <c r="A30" s="92">
        <f>G28+1</f>
        <v>40972</v>
      </c>
      <c r="B30" s="93">
        <f t="shared" ref="B30:G30" si="13">A30+1</f>
        <v>40973</v>
      </c>
      <c r="C30" s="93">
        <f t="shared" si="13"/>
        <v>40974</v>
      </c>
      <c r="D30" s="93">
        <f t="shared" si="13"/>
        <v>40975</v>
      </c>
      <c r="E30" s="93">
        <f t="shared" si="13"/>
        <v>40976</v>
      </c>
      <c r="F30" s="93">
        <f t="shared" si="13"/>
        <v>40977</v>
      </c>
      <c r="G30" s="94">
        <f t="shared" si="13"/>
        <v>40978</v>
      </c>
      <c r="I30" s="1">
        <f ca="1">IF(INDEX(Holiday!$E:$E,ROW(),1)=0,"",INDEX(Holiday!$E:$E,ROW(),1))</f>
        <v>40805</v>
      </c>
    </row>
    <row r="31" spans="1:9" ht="9.75" customHeight="1" x14ac:dyDescent="0.15">
      <c r="A31" s="193" t="str">
        <f>IF($H$1="非表示","",IF(ISERROR(MATCH(A30,Schedule!$A:$A,0)),"",IF(INDEX(Schedule!$1:$1048576,MATCH(A30,Schedule!$A:$A,0),4)=0,"",INDEX(Schedule!$1:$1048576,MATCH(A30,Schedule!$A:$A,0),4))))</f>
        <v/>
      </c>
      <c r="B31" s="194" t="str">
        <f>IF($H$1="非表示","",IF(ISERROR(MATCH(B30,Schedule!$A:$A,0)),"",IF(INDEX(Schedule!$1:$1048576,MATCH(B30,Schedule!$A:$A,0),4)=0,"",INDEX(Schedule!$1:$1048576,MATCH(B30,Schedule!$A:$A,0),4))))</f>
        <v/>
      </c>
      <c r="C31" s="194" t="str">
        <f>IF($H$1="非表示","",IF(ISERROR(MATCH(C30,Schedule!$A:$A,0)),"",IF(INDEX(Schedule!$1:$1048576,MATCH(C30,Schedule!$A:$A,0),4)=0,"",INDEX(Schedule!$1:$1048576,MATCH(C30,Schedule!$A:$A,0),4))))</f>
        <v/>
      </c>
      <c r="D31" s="194" t="str">
        <f>IF($H$1="非表示","",IF(ISERROR(MATCH(D30,Schedule!$A:$A,0)),"",IF(INDEX(Schedule!$1:$1048576,MATCH(D30,Schedule!$A:$A,0),4)=0,"",INDEX(Schedule!$1:$1048576,MATCH(D30,Schedule!$A:$A,0),4))))</f>
        <v/>
      </c>
      <c r="E31" s="194" t="str">
        <f>IF($H$1="非表示","",IF(ISERROR(MATCH(E30,Schedule!$A:$A,0)),"",IF(INDEX(Schedule!$1:$1048576,MATCH(E30,Schedule!$A:$A,0),4)=0,"",INDEX(Schedule!$1:$1048576,MATCH(E30,Schedule!$A:$A,0),4))))</f>
        <v/>
      </c>
      <c r="F31" s="194" t="str">
        <f>IF($H$1="非表示","",IF(ISERROR(MATCH(F30,Schedule!$A:$A,0)),"",IF(INDEX(Schedule!$1:$1048576,MATCH(F30,Schedule!$A:$A,0),4)=0,"",INDEX(Schedule!$1:$1048576,MATCH(F30,Schedule!$A:$A,0),4))))</f>
        <v/>
      </c>
      <c r="G31" s="195" t="str">
        <f>IF($H$1="非表示","",IF(ISERROR(MATCH(G30,Schedule!$A:$A,0)),"",IF(INDEX(Schedule!$1:$1048576,MATCH(G30,Schedule!$A:$A,0),4)=0,"",INDEX(Schedule!$1:$1048576,MATCH(G30,Schedule!$A:$A,0),4))))</f>
        <v/>
      </c>
      <c r="I31" s="1" t="str">
        <f ca="1">IF(INDEX(Holiday!$E:$E,ROW(),1)=0,"",INDEX(Holiday!$E:$E,ROW(),1))</f>
        <v/>
      </c>
    </row>
    <row r="32" spans="1:9" x14ac:dyDescent="0.15">
      <c r="A32" s="98"/>
      <c r="B32" s="98"/>
      <c r="C32" s="98"/>
      <c r="D32" s="98"/>
      <c r="E32" s="98"/>
      <c r="F32" s="98"/>
      <c r="G32" s="98"/>
      <c r="I32" s="1">
        <f ca="1">IF(INDEX(Holiday!$E:$E,ROW(),1)=0,"",INDEX(Holiday!$E:$E,ROW(),1))</f>
        <v>40809</v>
      </c>
    </row>
    <row r="33" spans="1:9" ht="39.950000000000003" customHeight="1" x14ac:dyDescent="0.5">
      <c r="A33" s="307">
        <f>C33</f>
        <v>40969</v>
      </c>
      <c r="B33" s="307"/>
      <c r="C33" s="309">
        <f>DATE(YEAR(C17),MONTH(C17)+1,1)</f>
        <v>40969</v>
      </c>
      <c r="D33" s="309"/>
      <c r="E33" s="309"/>
      <c r="F33" s="308">
        <f>A33</f>
        <v>40969</v>
      </c>
      <c r="G33" s="308"/>
      <c r="I33" s="1" t="str">
        <f ca="1">IF(INDEX(Holiday!$E:$E,ROW(),1)=0,"",INDEX(Holiday!$E:$E,ROW(),1))</f>
        <v/>
      </c>
    </row>
    <row r="34" spans="1:9" x14ac:dyDescent="0.15">
      <c r="A34" s="95"/>
      <c r="B34" s="96"/>
      <c r="C34" s="309"/>
      <c r="D34" s="309"/>
      <c r="E34" s="309"/>
      <c r="F34" s="97"/>
      <c r="G34" s="97"/>
      <c r="I34" s="1">
        <f ca="1">IF(INDEX(Holiday!$E:$E,ROW(),1)=0,"",INDEX(Holiday!$E:$E,ROW(),1))</f>
        <v>40826</v>
      </c>
    </row>
    <row r="35" spans="1:9" ht="15" customHeight="1" x14ac:dyDescent="0.15">
      <c r="A35" s="113">
        <f>A36</f>
        <v>40965</v>
      </c>
      <c r="B35" s="114">
        <f t="shared" ref="B35:G35" si="14">B36</f>
        <v>40966</v>
      </c>
      <c r="C35" s="114">
        <f t="shared" si="14"/>
        <v>40967</v>
      </c>
      <c r="D35" s="114">
        <f t="shared" si="14"/>
        <v>40968</v>
      </c>
      <c r="E35" s="114">
        <f t="shared" si="14"/>
        <v>40969</v>
      </c>
      <c r="F35" s="114">
        <f t="shared" si="14"/>
        <v>40970</v>
      </c>
      <c r="G35" s="115">
        <f t="shared" si="14"/>
        <v>40971</v>
      </c>
      <c r="I35" s="1" t="str">
        <f ca="1">IF(INDEX(Holiday!$E:$E,ROW(),1)=0,"",INDEX(Holiday!$E:$E,ROW(),1))</f>
        <v/>
      </c>
    </row>
    <row r="36" spans="1:9" ht="24.95" customHeight="1" x14ac:dyDescent="0.15">
      <c r="A36" s="92">
        <f>DATE(YEAR(C33),MONTH(C33),1)-WEEKDAY(DATE(YEAR(C33),MONTH(C33),1))+1</f>
        <v>40965</v>
      </c>
      <c r="B36" s="93">
        <f t="shared" ref="B36:G36" si="15">A36+1</f>
        <v>40966</v>
      </c>
      <c r="C36" s="93">
        <f t="shared" si="15"/>
        <v>40967</v>
      </c>
      <c r="D36" s="93">
        <f t="shared" si="15"/>
        <v>40968</v>
      </c>
      <c r="E36" s="93">
        <f t="shared" si="15"/>
        <v>40969</v>
      </c>
      <c r="F36" s="93">
        <f t="shared" si="15"/>
        <v>40970</v>
      </c>
      <c r="G36" s="94">
        <f t="shared" si="15"/>
        <v>40971</v>
      </c>
      <c r="I36" s="1">
        <f ca="1">IF(INDEX(Holiday!$E:$E,ROW(),1)=0,"",INDEX(Holiday!$E:$E,ROW(),1))</f>
        <v>40850</v>
      </c>
    </row>
    <row r="37" spans="1:9" ht="9.9499999999999993" customHeight="1" x14ac:dyDescent="0.15">
      <c r="A37" s="193" t="str">
        <f>IF($H$1="非表示","",IF(ISERROR(MATCH(A36,Schedule!$A:$A,0)),"",IF(INDEX(Schedule!$1:$1048576,MATCH(A36,Schedule!$A:$A,0),4)=0,"",INDEX(Schedule!$1:$1048576,MATCH(A36,Schedule!$A:$A,0),4))))</f>
        <v/>
      </c>
      <c r="B37" s="194" t="str">
        <f>IF($H$1="非表示","",IF(ISERROR(MATCH(B36,Schedule!$A:$A,0)),"",IF(INDEX(Schedule!$1:$1048576,MATCH(B36,Schedule!$A:$A,0),4)=0,"",INDEX(Schedule!$1:$1048576,MATCH(B36,Schedule!$A:$A,0),4))))</f>
        <v/>
      </c>
      <c r="C37" s="194" t="str">
        <f>IF($H$1="非表示","",IF(ISERROR(MATCH(C36,Schedule!$A:$A,0)),"",IF(INDEX(Schedule!$1:$1048576,MATCH(C36,Schedule!$A:$A,0),4)=0,"",INDEX(Schedule!$1:$1048576,MATCH(C36,Schedule!$A:$A,0),4))))</f>
        <v/>
      </c>
      <c r="D37" s="194" t="str">
        <f>IF($H$1="非表示","",IF(ISERROR(MATCH(D36,Schedule!$A:$A,0)),"",IF(INDEX(Schedule!$1:$1048576,MATCH(D36,Schedule!$A:$A,0),4)=0,"",INDEX(Schedule!$1:$1048576,MATCH(D36,Schedule!$A:$A,0),4))))</f>
        <v/>
      </c>
      <c r="E37" s="194" t="str">
        <f>IF($H$1="非表示","",IF(ISERROR(MATCH(E36,Schedule!$A:$A,0)),"",IF(INDEX(Schedule!$1:$1048576,MATCH(E36,Schedule!$A:$A,0),4)=0,"",INDEX(Schedule!$1:$1048576,MATCH(E36,Schedule!$A:$A,0),4))))</f>
        <v/>
      </c>
      <c r="F37" s="194" t="str">
        <f>IF($H$1="非表示","",IF(ISERROR(MATCH(F36,Schedule!$A:$A,0)),"",IF(INDEX(Schedule!$1:$1048576,MATCH(F36,Schedule!$A:$A,0),4)=0,"",INDEX(Schedule!$1:$1048576,MATCH(F36,Schedule!$A:$A,0),4))))</f>
        <v/>
      </c>
      <c r="G37" s="195" t="str">
        <f>IF($H$1="非表示","",IF(ISERROR(MATCH(G36,Schedule!$A:$A,0)),"",IF(INDEX(Schedule!$1:$1048576,MATCH(G36,Schedule!$A:$A,0),4)=0,"",INDEX(Schedule!$1:$1048576,MATCH(G36,Schedule!$A:$A,0),4))))</f>
        <v/>
      </c>
      <c r="I37" s="1" t="str">
        <f ca="1">IF(INDEX(Holiday!$E:$E,ROW(),1)=0,"",INDEX(Holiday!$E:$E,ROW(),1))</f>
        <v/>
      </c>
    </row>
    <row r="38" spans="1:9" ht="24.95" customHeight="1" x14ac:dyDescent="0.15">
      <c r="A38" s="92">
        <f>G36+1</f>
        <v>40972</v>
      </c>
      <c r="B38" s="93">
        <f t="shared" ref="B38:G38" si="16">A38+1</f>
        <v>40973</v>
      </c>
      <c r="C38" s="93">
        <f t="shared" si="16"/>
        <v>40974</v>
      </c>
      <c r="D38" s="93">
        <f t="shared" si="16"/>
        <v>40975</v>
      </c>
      <c r="E38" s="93">
        <f t="shared" si="16"/>
        <v>40976</v>
      </c>
      <c r="F38" s="93">
        <f t="shared" si="16"/>
        <v>40977</v>
      </c>
      <c r="G38" s="94">
        <f t="shared" si="16"/>
        <v>40978</v>
      </c>
      <c r="I38" s="1">
        <f ca="1">IF(INDEX(Holiday!$E:$E,ROW(),1)=0,"",INDEX(Holiday!$E:$E,ROW(),1))</f>
        <v>40870</v>
      </c>
    </row>
    <row r="39" spans="1:9" ht="9.9499999999999993" customHeight="1" x14ac:dyDescent="0.15">
      <c r="A39" s="193" t="str">
        <f>IF($H$1="非表示","",IF(ISERROR(MATCH(A38,Schedule!$A:$A,0)),"",IF(INDEX(Schedule!$1:$1048576,MATCH(A38,Schedule!$A:$A,0),4)=0,"",INDEX(Schedule!$1:$1048576,MATCH(A38,Schedule!$A:$A,0),4))))</f>
        <v/>
      </c>
      <c r="B39" s="194" t="str">
        <f>IF($H$1="非表示","",IF(ISERROR(MATCH(B38,Schedule!$A:$A,0)),"",IF(INDEX(Schedule!$1:$1048576,MATCH(B38,Schedule!$A:$A,0),4)=0,"",INDEX(Schedule!$1:$1048576,MATCH(B38,Schedule!$A:$A,0),4))))</f>
        <v/>
      </c>
      <c r="C39" s="194" t="str">
        <f>IF($H$1="非表示","",IF(ISERROR(MATCH(C38,Schedule!$A:$A,0)),"",IF(INDEX(Schedule!$1:$1048576,MATCH(C38,Schedule!$A:$A,0),4)=0,"",INDEX(Schedule!$1:$1048576,MATCH(C38,Schedule!$A:$A,0),4))))</f>
        <v/>
      </c>
      <c r="D39" s="194" t="str">
        <f>IF($H$1="非表示","",IF(ISERROR(MATCH(D38,Schedule!$A:$A,0)),"",IF(INDEX(Schedule!$1:$1048576,MATCH(D38,Schedule!$A:$A,0),4)=0,"",INDEX(Schedule!$1:$1048576,MATCH(D38,Schedule!$A:$A,0),4))))</f>
        <v/>
      </c>
      <c r="E39" s="194" t="str">
        <f>IF($H$1="非表示","",IF(ISERROR(MATCH(E38,Schedule!$A:$A,0)),"",IF(INDEX(Schedule!$1:$1048576,MATCH(E38,Schedule!$A:$A,0),4)=0,"",INDEX(Schedule!$1:$1048576,MATCH(E38,Schedule!$A:$A,0),4))))</f>
        <v/>
      </c>
      <c r="F39" s="194" t="str">
        <f>IF($H$1="非表示","",IF(ISERROR(MATCH(F38,Schedule!$A:$A,0)),"",IF(INDEX(Schedule!$1:$1048576,MATCH(F38,Schedule!$A:$A,0),4)=0,"",INDEX(Schedule!$1:$1048576,MATCH(F38,Schedule!$A:$A,0),4))))</f>
        <v/>
      </c>
      <c r="G39" s="195" t="str">
        <f>IF($H$1="非表示","",IF(ISERROR(MATCH(G38,Schedule!$A:$A,0)),"",IF(INDEX(Schedule!$1:$1048576,MATCH(G38,Schedule!$A:$A,0),4)=0,"",INDEX(Schedule!$1:$1048576,MATCH(G38,Schedule!$A:$A,0),4))))</f>
        <v/>
      </c>
      <c r="I39" s="1" t="str">
        <f ca="1">IF(INDEX(Holiday!$E:$E,ROW(),1)=0,"",INDEX(Holiday!$E:$E,ROW(),1))</f>
        <v/>
      </c>
    </row>
    <row r="40" spans="1:9" ht="24.95" customHeight="1" x14ac:dyDescent="0.15">
      <c r="A40" s="92">
        <f>G38+1</f>
        <v>40979</v>
      </c>
      <c r="B40" s="93">
        <f t="shared" ref="B40:G40" si="17">A40+1</f>
        <v>40980</v>
      </c>
      <c r="C40" s="93">
        <f t="shared" si="17"/>
        <v>40981</v>
      </c>
      <c r="D40" s="93">
        <f t="shared" si="17"/>
        <v>40982</v>
      </c>
      <c r="E40" s="93">
        <f t="shared" si="17"/>
        <v>40983</v>
      </c>
      <c r="F40" s="93">
        <f t="shared" si="17"/>
        <v>40984</v>
      </c>
      <c r="G40" s="94">
        <f t="shared" si="17"/>
        <v>40985</v>
      </c>
      <c r="I40" s="1">
        <f ca="1">IF(INDEX(Holiday!$E:$E,ROW(),1)=0,"",INDEX(Holiday!$E:$E,ROW(),1))</f>
        <v>40900</v>
      </c>
    </row>
    <row r="41" spans="1:9" ht="9.9499999999999993" customHeight="1" x14ac:dyDescent="0.15">
      <c r="A41" s="193" t="str">
        <f>IF($H$1="非表示","",IF(ISERROR(MATCH(A40,Schedule!$A:$A,0)),"",IF(INDEX(Schedule!$1:$1048576,MATCH(A40,Schedule!$A:$A,0),4)=0,"",INDEX(Schedule!$1:$1048576,MATCH(A40,Schedule!$A:$A,0),4))))</f>
        <v/>
      </c>
      <c r="B41" s="194" t="str">
        <f>IF($H$1="非表示","",IF(ISERROR(MATCH(B40,Schedule!$A:$A,0)),"",IF(INDEX(Schedule!$1:$1048576,MATCH(B40,Schedule!$A:$A,0),4)=0,"",INDEX(Schedule!$1:$1048576,MATCH(B40,Schedule!$A:$A,0),4))))</f>
        <v/>
      </c>
      <c r="C41" s="194" t="str">
        <f>IF($H$1="非表示","",IF(ISERROR(MATCH(C40,Schedule!$A:$A,0)),"",IF(INDEX(Schedule!$1:$1048576,MATCH(C40,Schedule!$A:$A,0),4)=0,"",INDEX(Schedule!$1:$1048576,MATCH(C40,Schedule!$A:$A,0),4))))</f>
        <v/>
      </c>
      <c r="D41" s="194" t="str">
        <f>IF($H$1="非表示","",IF(ISERROR(MATCH(D40,Schedule!$A:$A,0)),"",IF(INDEX(Schedule!$1:$1048576,MATCH(D40,Schedule!$A:$A,0),4)=0,"",INDEX(Schedule!$1:$1048576,MATCH(D40,Schedule!$A:$A,0),4))))</f>
        <v/>
      </c>
      <c r="E41" s="194" t="str">
        <f>IF($H$1="非表示","",IF(ISERROR(MATCH(E40,Schedule!$A:$A,0)),"",IF(INDEX(Schedule!$1:$1048576,MATCH(E40,Schedule!$A:$A,0),4)=0,"",INDEX(Schedule!$1:$1048576,MATCH(E40,Schedule!$A:$A,0),4))))</f>
        <v/>
      </c>
      <c r="F41" s="194" t="str">
        <f>IF($H$1="非表示","",IF(ISERROR(MATCH(F40,Schedule!$A:$A,0)),"",IF(INDEX(Schedule!$1:$1048576,MATCH(F40,Schedule!$A:$A,0),4)=0,"",INDEX(Schedule!$1:$1048576,MATCH(F40,Schedule!$A:$A,0),4))))</f>
        <v/>
      </c>
      <c r="G41" s="195" t="str">
        <f>IF($H$1="非表示","",IF(ISERROR(MATCH(G40,Schedule!$A:$A,0)),"",IF(INDEX(Schedule!$1:$1048576,MATCH(G40,Schedule!$A:$A,0),4)=0,"",INDEX(Schedule!$1:$1048576,MATCH(G40,Schedule!$A:$A,0),4))))</f>
        <v/>
      </c>
      <c r="I41" s="1" t="str">
        <f ca="1">IF(INDEX(Holiday!$E:$E,ROW(),1)=0,"",INDEX(Holiday!$E:$E,ROW(),1))</f>
        <v/>
      </c>
    </row>
    <row r="42" spans="1:9" ht="24.95" customHeight="1" x14ac:dyDescent="0.15">
      <c r="A42" s="92">
        <f>G40+1</f>
        <v>40986</v>
      </c>
      <c r="B42" s="93">
        <f t="shared" ref="B42:G42" si="18">A42+1</f>
        <v>40987</v>
      </c>
      <c r="C42" s="93">
        <f t="shared" si="18"/>
        <v>40988</v>
      </c>
      <c r="D42" s="93">
        <f t="shared" si="18"/>
        <v>40989</v>
      </c>
      <c r="E42" s="93">
        <f t="shared" si="18"/>
        <v>40990</v>
      </c>
      <c r="F42" s="93">
        <f t="shared" si="18"/>
        <v>40991</v>
      </c>
      <c r="G42" s="94">
        <f t="shared" si="18"/>
        <v>40992</v>
      </c>
      <c r="I42" s="1">
        <f ca="1">IF(INDEX(Holiday!$E:$E,ROW(),1)=0,"",INDEX(Holiday!$E:$E,ROW(),1))</f>
        <v>40907</v>
      </c>
    </row>
    <row r="43" spans="1:9" ht="9.9499999999999993" customHeight="1" x14ac:dyDescent="0.15">
      <c r="A43" s="193" t="str">
        <f>IF($H$1="非表示","",IF(ISERROR(MATCH(A42,Schedule!$A:$A,0)),"",IF(INDEX(Schedule!$1:$1048576,MATCH(A42,Schedule!$A:$A,0),4)=0,"",INDEX(Schedule!$1:$1048576,MATCH(A42,Schedule!$A:$A,0),4))))</f>
        <v/>
      </c>
      <c r="B43" s="194" t="str">
        <f>IF($H$1="非表示","",IF(ISERROR(MATCH(B42,Schedule!$A:$A,0)),"",IF(INDEX(Schedule!$1:$1048576,MATCH(B42,Schedule!$A:$A,0),4)=0,"",INDEX(Schedule!$1:$1048576,MATCH(B42,Schedule!$A:$A,0),4))))</f>
        <v/>
      </c>
      <c r="C43" s="194" t="str">
        <f>IF($H$1="非表示","",IF(ISERROR(MATCH(C42,Schedule!$A:$A,0)),"",IF(INDEX(Schedule!$1:$1048576,MATCH(C42,Schedule!$A:$A,0),4)=0,"",INDEX(Schedule!$1:$1048576,MATCH(C42,Schedule!$A:$A,0),4))))</f>
        <v/>
      </c>
      <c r="D43" s="194" t="str">
        <f>IF($H$1="非表示","",IF(ISERROR(MATCH(D42,Schedule!$A:$A,0)),"",IF(INDEX(Schedule!$1:$1048576,MATCH(D42,Schedule!$A:$A,0),4)=0,"",INDEX(Schedule!$1:$1048576,MATCH(D42,Schedule!$A:$A,0),4))))</f>
        <v/>
      </c>
      <c r="E43" s="194" t="str">
        <f>IF($H$1="非表示","",IF(ISERROR(MATCH(E42,Schedule!$A:$A,0)),"",IF(INDEX(Schedule!$1:$1048576,MATCH(E42,Schedule!$A:$A,0),4)=0,"",INDEX(Schedule!$1:$1048576,MATCH(E42,Schedule!$A:$A,0),4))))</f>
        <v/>
      </c>
      <c r="F43" s="194" t="str">
        <f>IF($H$1="非表示","",IF(ISERROR(MATCH(F42,Schedule!$A:$A,0)),"",IF(INDEX(Schedule!$1:$1048576,MATCH(F42,Schedule!$A:$A,0),4)=0,"",INDEX(Schedule!$1:$1048576,MATCH(F42,Schedule!$A:$A,0),4))))</f>
        <v/>
      </c>
      <c r="G43" s="195" t="str">
        <f>IF($H$1="非表示","",IF(ISERROR(MATCH(G42,Schedule!$A:$A,0)),"",IF(INDEX(Schedule!$1:$1048576,MATCH(G42,Schedule!$A:$A,0),4)=0,"",INDEX(Schedule!$1:$1048576,MATCH(G42,Schedule!$A:$A,0),4))))</f>
        <v/>
      </c>
      <c r="I43" s="1">
        <f ca="1">IF(INDEX(Holiday!$E:$E,ROW(),1)=0,"",INDEX(Holiday!$E:$E,ROW(),1))</f>
        <v>40908</v>
      </c>
    </row>
    <row r="44" spans="1:9" ht="24.95" customHeight="1" x14ac:dyDescent="0.15">
      <c r="A44" s="92">
        <f>G42+1</f>
        <v>40993</v>
      </c>
      <c r="B44" s="93">
        <f t="shared" ref="B44:G44" si="19">A44+1</f>
        <v>40994</v>
      </c>
      <c r="C44" s="93">
        <f t="shared" si="19"/>
        <v>40995</v>
      </c>
      <c r="D44" s="93">
        <f t="shared" si="19"/>
        <v>40996</v>
      </c>
      <c r="E44" s="93">
        <f t="shared" si="19"/>
        <v>40997</v>
      </c>
      <c r="F44" s="93">
        <f t="shared" si="19"/>
        <v>40998</v>
      </c>
      <c r="G44" s="94">
        <f t="shared" si="19"/>
        <v>40999</v>
      </c>
      <c r="I44" s="1">
        <f ca="1">IF(INDEX(Holiday!$E:$E,ROW(),1)=0,"",INDEX(Holiday!$E:$E,ROW(),1))</f>
        <v>40909</v>
      </c>
    </row>
    <row r="45" spans="1:9" ht="9.9499999999999993" customHeight="1" x14ac:dyDescent="0.15">
      <c r="A45" s="193" t="str">
        <f>IF($H$1="非表示","",IF(ISERROR(MATCH(A44,Schedule!$A:$A,0)),"",IF(INDEX(Schedule!$1:$1048576,MATCH(A44,Schedule!$A:$A,0),4)=0,"",INDEX(Schedule!$1:$1048576,MATCH(A44,Schedule!$A:$A,0),4))))</f>
        <v/>
      </c>
      <c r="B45" s="194" t="str">
        <f>IF($H$1="非表示","",IF(ISERROR(MATCH(B44,Schedule!$A:$A,0)),"",IF(INDEX(Schedule!$1:$1048576,MATCH(B44,Schedule!$A:$A,0),4)=0,"",INDEX(Schedule!$1:$1048576,MATCH(B44,Schedule!$A:$A,0),4))))</f>
        <v/>
      </c>
      <c r="C45" s="194" t="str">
        <f>IF($H$1="非表示","",IF(ISERROR(MATCH(C44,Schedule!$A:$A,0)),"",IF(INDEX(Schedule!$1:$1048576,MATCH(C44,Schedule!$A:$A,0),4)=0,"",INDEX(Schedule!$1:$1048576,MATCH(C44,Schedule!$A:$A,0),4))))</f>
        <v/>
      </c>
      <c r="D45" s="194" t="str">
        <f>IF($H$1="非表示","",IF(ISERROR(MATCH(D44,Schedule!$A:$A,0)),"",IF(INDEX(Schedule!$1:$1048576,MATCH(D44,Schedule!$A:$A,0),4)=0,"",INDEX(Schedule!$1:$1048576,MATCH(D44,Schedule!$A:$A,0),4))))</f>
        <v/>
      </c>
      <c r="E45" s="194" t="str">
        <f>IF($H$1="非表示","",IF(ISERROR(MATCH(E44,Schedule!$A:$A,0)),"",IF(INDEX(Schedule!$1:$1048576,MATCH(E44,Schedule!$A:$A,0),4)=0,"",INDEX(Schedule!$1:$1048576,MATCH(E44,Schedule!$A:$A,0),4))))</f>
        <v/>
      </c>
      <c r="F45" s="194" t="str">
        <f>IF($H$1="非表示","",IF(ISERROR(MATCH(F44,Schedule!$A:$A,0)),"",IF(INDEX(Schedule!$1:$1048576,MATCH(F44,Schedule!$A:$A,0),4)=0,"",INDEX(Schedule!$1:$1048576,MATCH(F44,Schedule!$A:$A,0),4))))</f>
        <v/>
      </c>
      <c r="G45" s="195" t="str">
        <f>IF($H$1="非表示","",IF(ISERROR(MATCH(G44,Schedule!$A:$A,0)),"",IF(INDEX(Schedule!$1:$1048576,MATCH(G44,Schedule!$A:$A,0),4)=0,"",INDEX(Schedule!$1:$1048576,MATCH(G44,Schedule!$A:$A,0),4))))</f>
        <v/>
      </c>
      <c r="I45" s="1">
        <f ca="1">IF(INDEX(Holiday!$E:$E,ROW(),1)=0,"",INDEX(Holiday!$E:$E,ROW(),1))</f>
        <v>40910</v>
      </c>
    </row>
    <row r="46" spans="1:9" ht="24.95" customHeight="1" x14ac:dyDescent="0.15">
      <c r="A46" s="92">
        <f>G44+1</f>
        <v>41000</v>
      </c>
      <c r="B46" s="93">
        <f t="shared" ref="B46:G46" si="20">A46+1</f>
        <v>41001</v>
      </c>
      <c r="C46" s="93">
        <f t="shared" si="20"/>
        <v>41002</v>
      </c>
      <c r="D46" s="93">
        <f t="shared" si="20"/>
        <v>41003</v>
      </c>
      <c r="E46" s="93">
        <f t="shared" si="20"/>
        <v>41004</v>
      </c>
      <c r="F46" s="93">
        <f t="shared" si="20"/>
        <v>41005</v>
      </c>
      <c r="G46" s="94">
        <f t="shared" si="20"/>
        <v>41006</v>
      </c>
      <c r="I46" s="1">
        <f ca="1">IF(INDEX(Holiday!$E:$E,ROW(),1)=0,"",INDEX(Holiday!$E:$E,ROW(),1))</f>
        <v>40911</v>
      </c>
    </row>
    <row r="47" spans="1:9" ht="9.9499999999999993" customHeight="1" x14ac:dyDescent="0.15">
      <c r="A47" s="193" t="str">
        <f>IF($H$1="非表示","",IF(ISERROR(MATCH(A46,Schedule!$A:$A,0)),"",IF(INDEX(Schedule!$1:$1048576,MATCH(A46,Schedule!$A:$A,0),4)=0,"",INDEX(Schedule!$1:$1048576,MATCH(A46,Schedule!$A:$A,0),4))))</f>
        <v/>
      </c>
      <c r="B47" s="194" t="str">
        <f>IF($H$1="非表示","",IF(ISERROR(MATCH(B46,Schedule!$A:$A,0)),"",IF(INDEX(Schedule!$1:$1048576,MATCH(B46,Schedule!$A:$A,0),4)=0,"",INDEX(Schedule!$1:$1048576,MATCH(B46,Schedule!$A:$A,0),4))))</f>
        <v/>
      </c>
      <c r="C47" s="194" t="str">
        <f>IF($H$1="非表示","",IF(ISERROR(MATCH(C46,Schedule!$A:$A,0)),"",IF(INDEX(Schedule!$1:$1048576,MATCH(C46,Schedule!$A:$A,0),4)=0,"",INDEX(Schedule!$1:$1048576,MATCH(C46,Schedule!$A:$A,0),4))))</f>
        <v/>
      </c>
      <c r="D47" s="194" t="str">
        <f>IF($H$1="非表示","",IF(ISERROR(MATCH(D46,Schedule!$A:$A,0)),"",IF(INDEX(Schedule!$1:$1048576,MATCH(D46,Schedule!$A:$A,0),4)=0,"",INDEX(Schedule!$1:$1048576,MATCH(D46,Schedule!$A:$A,0),4))))</f>
        <v/>
      </c>
      <c r="E47" s="194" t="str">
        <f>IF($H$1="非表示","",IF(ISERROR(MATCH(E46,Schedule!$A:$A,0)),"",IF(INDEX(Schedule!$1:$1048576,MATCH(E46,Schedule!$A:$A,0),4)=0,"",INDEX(Schedule!$1:$1048576,MATCH(E46,Schedule!$A:$A,0),4))))</f>
        <v/>
      </c>
      <c r="F47" s="194" t="str">
        <f>IF($H$1="非表示","",IF(ISERROR(MATCH(F46,Schedule!$A:$A,0)),"",IF(INDEX(Schedule!$1:$1048576,MATCH(F46,Schedule!$A:$A,0),4)=0,"",INDEX(Schedule!$1:$1048576,MATCH(F46,Schedule!$A:$A,0),4))))</f>
        <v/>
      </c>
      <c r="G47" s="195" t="str">
        <f>IF($H$1="非表示","",IF(ISERROR(MATCH(G46,Schedule!$A:$A,0)),"",IF(INDEX(Schedule!$1:$1048576,MATCH(G46,Schedule!$A:$A,0),4)=0,"",INDEX(Schedule!$1:$1048576,MATCH(G46,Schedule!$A:$A,0),4))))</f>
        <v/>
      </c>
      <c r="I47" s="1" t="str">
        <f ca="1">IF(INDEX(Holiday!$E:$E,ROW(),1)=0,"",INDEX(Holiday!$E:$E,ROW(),1))</f>
        <v/>
      </c>
    </row>
    <row r="48" spans="1:9" ht="12.95" customHeight="1" x14ac:dyDescent="0.15">
      <c r="A48" s="99"/>
      <c r="B48" s="99"/>
      <c r="C48" s="99"/>
      <c r="D48" s="99"/>
      <c r="E48" s="99"/>
      <c r="F48" s="99"/>
      <c r="G48" s="99"/>
      <c r="I48" s="1">
        <f ca="1">IF(INDEX(Holiday!$E:$E,ROW(),1)=0,"",INDEX(Holiday!$E:$E,ROW(),1))</f>
        <v>40917</v>
      </c>
    </row>
    <row r="49" spans="1:9" ht="15" x14ac:dyDescent="0.15">
      <c r="A49" s="99"/>
      <c r="B49" s="99"/>
      <c r="C49" s="306" t="str">
        <f>IF(INDEX(組織名!$1:$1048576,1,2)=0,"",INDEX(組織名!$1:$1048576,1,2))</f>
        <v>xls-hashimoto</v>
      </c>
      <c r="D49" s="306"/>
      <c r="E49" s="306"/>
      <c r="F49" s="99"/>
      <c r="G49" s="99"/>
      <c r="I49" s="1" t="str">
        <f ca="1">IF(INDEX(Holiday!$E:$E,ROW(),1)=0,"",INDEX(Holiday!$E:$E,ROW(),1))</f>
        <v/>
      </c>
    </row>
    <row r="50" spans="1:9" x14ac:dyDescent="0.15">
      <c r="I50" s="1">
        <f ca="1">IF(INDEX(Holiday!$E:$E,ROW(),1)=0,"",INDEX(Holiday!$E:$E,ROW(),1))</f>
        <v>40950</v>
      </c>
    </row>
    <row r="51" spans="1:9" x14ac:dyDescent="0.15">
      <c r="I51" s="1" t="str">
        <f ca="1">IF(INDEX(Holiday!$E:$E,ROW(),1)=0,"",INDEX(Holiday!$E:$E,ROW(),1))</f>
        <v/>
      </c>
    </row>
    <row r="52" spans="1:9" x14ac:dyDescent="0.15">
      <c r="I52" s="1">
        <f ca="1">IF(INDEX(Holiday!$E:$E,ROW(),1)=0,"",INDEX(Holiday!$E:$E,ROW(),1))</f>
        <v>40988</v>
      </c>
    </row>
    <row r="53" spans="1:9" x14ac:dyDescent="0.15">
      <c r="I53" s="1" t="str">
        <f ca="1">IF(INDEX(Holiday!$E:$E,ROW(),1)=0,"",INDEX(Holiday!$E:$E,ROW(),1))</f>
        <v/>
      </c>
    </row>
    <row r="54" spans="1:9" x14ac:dyDescent="0.15">
      <c r="I54" s="1">
        <f ca="1">IF(INDEX(Holiday!$E:$E,ROW(),1)=0,"",INDEX(Holiday!$E:$E,ROW(),1))</f>
        <v>41028</v>
      </c>
    </row>
    <row r="55" spans="1:9" x14ac:dyDescent="0.15">
      <c r="I55" s="1">
        <f ca="1">IF(INDEX(Holiday!$E:$E,ROW(),1)=0,"",INDEX(Holiday!$E:$E,ROW(),1))</f>
        <v>41029</v>
      </c>
    </row>
    <row r="56" spans="1:9" x14ac:dyDescent="0.15">
      <c r="I56" s="1" t="str">
        <f ca="1">IF(INDEX(Holiday!$E:$E,ROW(),1)=0,"",INDEX(Holiday!$E:$E,ROW(),1))</f>
        <v/>
      </c>
    </row>
    <row r="57" spans="1:9" x14ac:dyDescent="0.15">
      <c r="I57" s="1">
        <f ca="1">IF(INDEX(Holiday!$E:$E,ROW(),1)=0,"",INDEX(Holiday!$E:$E,ROW(),1))</f>
        <v>41032</v>
      </c>
    </row>
    <row r="58" spans="1:9" x14ac:dyDescent="0.15">
      <c r="I58" s="1">
        <f ca="1">IF(INDEX(Holiday!$E:$E,ROW(),1)=0,"",INDEX(Holiday!$E:$E,ROW(),1))</f>
        <v>41033</v>
      </c>
    </row>
    <row r="59" spans="1:9" x14ac:dyDescent="0.15">
      <c r="I59" s="1">
        <f ca="1">IF(INDEX(Holiday!$E:$E,ROW(),1)=0,"",INDEX(Holiday!$E:$E,ROW(),1))</f>
        <v>41034</v>
      </c>
    </row>
    <row r="60" spans="1:9" x14ac:dyDescent="0.15">
      <c r="I60" s="1" t="str">
        <f ca="1">IF(INDEX(Holiday!$E:$E,ROW(),1)=0,"",INDEX(Holiday!$E:$E,ROW(),1))</f>
        <v/>
      </c>
    </row>
    <row r="61" spans="1:9" x14ac:dyDescent="0.15">
      <c r="I61" s="1">
        <f ca="1">IF(INDEX(Holiday!$E:$E,ROW(),1)=0,"",INDEX(Holiday!$E:$E,ROW(),1))</f>
        <v>41106</v>
      </c>
    </row>
    <row r="62" spans="1:9" x14ac:dyDescent="0.15">
      <c r="I62" s="1" t="str">
        <f ca="1">IF(INDEX(Holiday!$E:$E,ROW(),1)=0,"",INDEX(Holiday!$E:$E,ROW(),1))</f>
        <v/>
      </c>
    </row>
    <row r="63" spans="1:9" x14ac:dyDescent="0.15">
      <c r="I63" s="1">
        <f ca="1">IF(INDEX(Holiday!$E:$E,ROW(),1)=0,"",INDEX(Holiday!$E:$E,ROW(),1))</f>
        <v>41169</v>
      </c>
    </row>
    <row r="64" spans="1:9" x14ac:dyDescent="0.15">
      <c r="I64" s="1" t="str">
        <f ca="1">IF(INDEX(Holiday!$E:$E,ROW(),1)=0,"",INDEX(Holiday!$E:$E,ROW(),1))</f>
        <v/>
      </c>
    </row>
    <row r="65" spans="9:9" x14ac:dyDescent="0.15">
      <c r="I65" s="1">
        <f ca="1">IF(INDEX(Holiday!$E:$E,ROW(),1)=0,"",INDEX(Holiday!$E:$E,ROW(),1))</f>
        <v>41174</v>
      </c>
    </row>
    <row r="66" spans="9:9" x14ac:dyDescent="0.15">
      <c r="I66" s="1" t="str">
        <f ca="1">IF(INDEX(Holiday!$E:$E,ROW(),1)=0,"",INDEX(Holiday!$E:$E,ROW(),1))</f>
        <v/>
      </c>
    </row>
    <row r="67" spans="9:9" x14ac:dyDescent="0.15">
      <c r="I67" s="1">
        <f ca="1">IF(INDEX(Holiday!$E:$E,ROW(),1)=0,"",INDEX(Holiday!$E:$E,ROW(),1))</f>
        <v>41190</v>
      </c>
    </row>
    <row r="68" spans="9:9" x14ac:dyDescent="0.15">
      <c r="I68" s="1" t="str">
        <f ca="1">IF(INDEX(Holiday!$E:$E,ROW(),1)=0,"",INDEX(Holiday!$E:$E,ROW(),1))</f>
        <v/>
      </c>
    </row>
    <row r="69" spans="9:9" x14ac:dyDescent="0.15">
      <c r="I69" s="1">
        <f ca="1">IF(INDEX(Holiday!$E:$E,ROW(),1)=0,"",INDEX(Holiday!$E:$E,ROW(),1))</f>
        <v>41216</v>
      </c>
    </row>
    <row r="70" spans="9:9" x14ac:dyDescent="0.15">
      <c r="I70" s="1" t="str">
        <f ca="1">IF(INDEX(Holiday!$E:$E,ROW(),1)=0,"",INDEX(Holiday!$E:$E,ROW(),1))</f>
        <v/>
      </c>
    </row>
    <row r="71" spans="9:9" x14ac:dyDescent="0.15">
      <c r="I71" s="1">
        <f ca="1">IF(INDEX(Holiday!$E:$E,ROW(),1)=0,"",INDEX(Holiday!$E:$E,ROW(),1))</f>
        <v>41236</v>
      </c>
    </row>
    <row r="72" spans="9:9" x14ac:dyDescent="0.15">
      <c r="I72" s="1" t="str">
        <f ca="1">IF(INDEX(Holiday!$E:$E,ROW(),1)=0,"",INDEX(Holiday!$E:$E,ROW(),1))</f>
        <v/>
      </c>
    </row>
    <row r="73" spans="9:9" x14ac:dyDescent="0.15">
      <c r="I73" s="1">
        <f ca="1">IF(INDEX(Holiday!$E:$E,ROW(),1)=0,"",INDEX(Holiday!$E:$E,ROW(),1))</f>
        <v>41266</v>
      </c>
    </row>
    <row r="74" spans="9:9" x14ac:dyDescent="0.15">
      <c r="I74" s="1">
        <f ca="1">IF(INDEX(Holiday!$E:$E,ROW(),1)=0,"",INDEX(Holiday!$E:$E,ROW(),1))</f>
        <v>41267</v>
      </c>
    </row>
    <row r="75" spans="9:9" x14ac:dyDescent="0.15">
      <c r="I75" s="1">
        <f ca="1">IF(INDEX(Holiday!$E:$E,ROW(),1)=0,"",INDEX(Holiday!$E:$E,ROW(),1))</f>
        <v>41273</v>
      </c>
    </row>
    <row r="76" spans="9:9" x14ac:dyDescent="0.15">
      <c r="I76" s="1">
        <f ca="1">IF(INDEX(Holiday!$E:$E,ROW(),1)=0,"",INDEX(Holiday!$E:$E,ROW(),1))</f>
        <v>41274</v>
      </c>
    </row>
    <row r="77" spans="9:9" x14ac:dyDescent="0.15">
      <c r="I77" s="1">
        <f ca="1">IF(INDEX(Holiday!$E:$E,ROW(),1)=0,"",INDEX(Holiday!$E:$E,ROW(),1))</f>
        <v>41275</v>
      </c>
    </row>
    <row r="78" spans="9:9" x14ac:dyDescent="0.15">
      <c r="I78" s="1">
        <f ca="1">IF(INDEX(Holiday!$E:$E,ROW(),1)=0,"",INDEX(Holiday!$E:$E,ROW(),1))</f>
        <v>41276</v>
      </c>
    </row>
    <row r="79" spans="9:9" x14ac:dyDescent="0.15">
      <c r="I79" s="1">
        <f ca="1">IF(INDEX(Holiday!$E:$E,ROW(),1)=0,"",INDEX(Holiday!$E:$E,ROW(),1))</f>
        <v>41277</v>
      </c>
    </row>
    <row r="80" spans="9:9" x14ac:dyDescent="0.15">
      <c r="I80" s="1" t="str">
        <f ca="1">IF(INDEX(Holiday!$E:$E,ROW(),1)=0,"",INDEX(Holiday!$E:$E,ROW(),1))</f>
        <v/>
      </c>
    </row>
    <row r="81" spans="9:9" x14ac:dyDescent="0.15">
      <c r="I81" s="1">
        <f ca="1">IF(INDEX(Holiday!$E:$E,ROW(),1)=0,"",INDEX(Holiday!$E:$E,ROW(),1))</f>
        <v>41288</v>
      </c>
    </row>
    <row r="82" spans="9:9" x14ac:dyDescent="0.15">
      <c r="I82" s="1" t="str">
        <f ca="1">IF(INDEX(Holiday!$E:$E,ROW(),1)=0,"",INDEX(Holiday!$E:$E,ROW(),1))</f>
        <v/>
      </c>
    </row>
    <row r="83" spans="9:9" x14ac:dyDescent="0.15">
      <c r="I83" s="1">
        <f ca="1">IF(INDEX(Holiday!$E:$E,ROW(),1)=0,"",INDEX(Holiday!$E:$E,ROW(),1))</f>
        <v>41316</v>
      </c>
    </row>
    <row r="84" spans="9:9" x14ac:dyDescent="0.15">
      <c r="I84" s="1" t="str">
        <f ca="1">IF(INDEX(Holiday!$E:$E,ROW(),1)=0,"",INDEX(Holiday!$E:$E,ROW(),1))</f>
        <v/>
      </c>
    </row>
    <row r="85" spans="9:9" x14ac:dyDescent="0.15">
      <c r="I85" s="1">
        <f ca="1">IF(INDEX(Holiday!$E:$E,ROW(),1)=0,"",INDEX(Holiday!$E:$E,ROW(),1))</f>
        <v>41353</v>
      </c>
    </row>
    <row r="86" spans="9:9" x14ac:dyDescent="0.15">
      <c r="I86" s="1" t="str">
        <f ca="1">IF(INDEX(Holiday!$E:$E,ROW(),1)=0,"",INDEX(Holiday!$E:$E,ROW(),1))</f>
        <v/>
      </c>
    </row>
    <row r="87" spans="9:9" x14ac:dyDescent="0.15">
      <c r="I87" s="1">
        <f ca="1">IF(INDEX(Holiday!$E:$E,ROW(),1)=0,"",INDEX(Holiday!$E:$E,ROW(),1))</f>
        <v>41393</v>
      </c>
    </row>
    <row r="88" spans="9:9" x14ac:dyDescent="0.15">
      <c r="I88" s="1" t="str">
        <f ca="1">IF(INDEX(Holiday!$E:$E,ROW(),1)=0,"",INDEX(Holiday!$E:$E,ROW(),1))</f>
        <v/>
      </c>
    </row>
    <row r="89" spans="9:9" x14ac:dyDescent="0.15">
      <c r="I89" s="1" t="str">
        <f ca="1">IF(INDEX(Holiday!$E:$E,ROW(),1)=0,"",INDEX(Holiday!$E:$E,ROW(),1))</f>
        <v/>
      </c>
    </row>
    <row r="90" spans="9:9" x14ac:dyDescent="0.15">
      <c r="I90" s="1">
        <f ca="1">IF(INDEX(Holiday!$E:$E,ROW(),1)=0,"",INDEX(Holiday!$E:$E,ROW(),1))</f>
        <v>41397</v>
      </c>
    </row>
    <row r="91" spans="9:9" x14ac:dyDescent="0.15">
      <c r="I91" s="1">
        <f ca="1">IF(INDEX(Holiday!$E:$E,ROW(),1)=0,"",INDEX(Holiday!$E:$E,ROW(),1))</f>
        <v>41398</v>
      </c>
    </row>
    <row r="92" spans="9:9" x14ac:dyDescent="0.15">
      <c r="I92" s="1">
        <f ca="1">IF(INDEX(Holiday!$E:$E,ROW(),1)=0,"",INDEX(Holiday!$E:$E,ROW(),1))</f>
        <v>41399</v>
      </c>
    </row>
    <row r="93" spans="9:9" x14ac:dyDescent="0.15">
      <c r="I93" s="1">
        <f ca="1">IF(INDEX(Holiday!$E:$E,ROW(),1)=0,"",INDEX(Holiday!$E:$E,ROW(),1))</f>
        <v>41400</v>
      </c>
    </row>
    <row r="94" spans="9:9" x14ac:dyDescent="0.15">
      <c r="I94" s="1">
        <f ca="1">IF(INDEX(Holiday!$E:$E,ROW(),1)=0,"",INDEX(Holiday!$E:$E,ROW(),1))</f>
        <v>41470</v>
      </c>
    </row>
    <row r="95" spans="9:9" x14ac:dyDescent="0.15">
      <c r="I95" s="1" t="str">
        <f ca="1">IF(INDEX(Holiday!$E:$E,ROW(),1)=0,"",INDEX(Holiday!$E:$E,ROW(),1))</f>
        <v/>
      </c>
    </row>
    <row r="96" spans="9:9" x14ac:dyDescent="0.15">
      <c r="I96" s="1">
        <f ca="1">IF(INDEX(Holiday!$E:$E,ROW(),1)=0,"",INDEX(Holiday!$E:$E,ROW(),1))</f>
        <v>41533</v>
      </c>
    </row>
    <row r="97" spans="9:9" x14ac:dyDescent="0.15">
      <c r="I97" s="1" t="str">
        <f ca="1">IF(INDEX(Holiday!$E:$E,ROW(),1)=0,"",INDEX(Holiday!$E:$E,ROW(),1))</f>
        <v/>
      </c>
    </row>
    <row r="98" spans="9:9" x14ac:dyDescent="0.15">
      <c r="I98" s="1">
        <f ca="1">IF(INDEX(Holiday!$E:$E,ROW(),1)=0,"",INDEX(Holiday!$E:$E,ROW(),1))</f>
        <v>41540</v>
      </c>
    </row>
    <row r="99" spans="9:9" x14ac:dyDescent="0.15">
      <c r="I99" s="1" t="str">
        <f ca="1">IF(INDEX(Holiday!$E:$E,ROW(),1)=0,"",INDEX(Holiday!$E:$E,ROW(),1))</f>
        <v/>
      </c>
    </row>
    <row r="100" spans="9:9" x14ac:dyDescent="0.15">
      <c r="I100" s="1">
        <f ca="1">IF(INDEX(Holiday!$E:$E,ROW(),1)=0,"",INDEX(Holiday!$E:$E,ROW(),1))</f>
        <v>41561</v>
      </c>
    </row>
    <row r="101" spans="9:9" x14ac:dyDescent="0.15">
      <c r="I101" s="1" t="str">
        <f ca="1">IF(INDEX(Holiday!$E:$E,ROW(),1)=0,"",INDEX(Holiday!$E:$E,ROW(),1))</f>
        <v/>
      </c>
    </row>
    <row r="102" spans="9:9" x14ac:dyDescent="0.15">
      <c r="I102" s="1">
        <f ca="1">IF(INDEX(Holiday!$E:$E,ROW(),1)=0,"",INDEX(Holiday!$E:$E,ROW(),1))</f>
        <v>41581</v>
      </c>
    </row>
    <row r="103" spans="9:9" x14ac:dyDescent="0.15">
      <c r="I103" s="1">
        <f ca="1">IF(INDEX(Holiday!$E:$E,ROW(),1)=0,"",INDEX(Holiday!$E:$E,ROW(),1))</f>
        <v>41582</v>
      </c>
    </row>
    <row r="104" spans="9:9" x14ac:dyDescent="0.15">
      <c r="I104" s="1">
        <f ca="1">IF(INDEX(Holiday!$E:$E,ROW(),1)=0,"",INDEX(Holiday!$E:$E,ROW(),1))</f>
        <v>41601</v>
      </c>
    </row>
    <row r="105" spans="9:9" x14ac:dyDescent="0.15">
      <c r="I105" s="1" t="str">
        <f ca="1">IF(INDEX(Holiday!$E:$E,ROW(),1)=0,"",INDEX(Holiday!$E:$E,ROW(),1))</f>
        <v/>
      </c>
    </row>
    <row r="106" spans="9:9" x14ac:dyDescent="0.15">
      <c r="I106" s="1">
        <f ca="1">IF(INDEX(Holiday!$E:$E,ROW(),1)=0,"",INDEX(Holiday!$E:$E,ROW(),1))</f>
        <v>41631</v>
      </c>
    </row>
    <row r="107" spans="9:9" x14ac:dyDescent="0.15">
      <c r="I107" s="1" t="str">
        <f ca="1">IF(INDEX(Holiday!$E:$E,ROW(),1)=0,"",INDEX(Holiday!$E:$E,ROW(),1))</f>
        <v/>
      </c>
    </row>
    <row r="108" spans="9:9" x14ac:dyDescent="0.15">
      <c r="I108" s="1">
        <f ca="1">IF(INDEX(Holiday!$E:$E,ROW(),1)=0,"",INDEX(Holiday!$E:$E,ROW(),1))</f>
        <v>41638</v>
      </c>
    </row>
    <row r="109" spans="9:9" x14ac:dyDescent="0.15">
      <c r="I109" s="1">
        <f ca="1">IF(INDEX(Holiday!$E:$E,ROW(),1)=0,"",INDEX(Holiday!$E:$E,ROW(),1))</f>
        <v>41639</v>
      </c>
    </row>
    <row r="110" spans="9:9" x14ac:dyDescent="0.15">
      <c r="I110" s="1" t="str">
        <f>IF(INDEX(Holiday!$E:$E,ROW(),1)=0,"",INDEX(Holiday!$E:$E,ROW(),1))</f>
        <v/>
      </c>
    </row>
    <row r="111" spans="9:9" x14ac:dyDescent="0.15">
      <c r="I111" s="1" t="str">
        <f>IF(INDEX(Holiday!$E:$E,ROW(),1)=0,"",INDEX(Holiday!$E:$E,ROW(),1))</f>
        <v/>
      </c>
    </row>
    <row r="112" spans="9:9" x14ac:dyDescent="0.15">
      <c r="I112" s="1" t="str">
        <f>IF(INDEX(Holiday!$E:$E,ROW(),1)=0,"",INDEX(Holiday!$E:$E,ROW(),1))</f>
        <v/>
      </c>
    </row>
    <row r="113" spans="9:9" x14ac:dyDescent="0.15">
      <c r="I113" s="1" t="str">
        <f>IF(INDEX(Holiday!$E:$E,ROW(),1)=0,"",INDEX(Holiday!$E:$E,ROW(),1))</f>
        <v/>
      </c>
    </row>
    <row r="114" spans="9:9" x14ac:dyDescent="0.15">
      <c r="I114" s="1" t="str">
        <f>IF(INDEX(Holiday!$E:$E,ROW(),1)=0,"",INDEX(Holiday!$E:$E,ROW(),1))</f>
        <v/>
      </c>
    </row>
    <row r="115" spans="9:9" x14ac:dyDescent="0.15">
      <c r="I115" s="1" t="str">
        <f>IF(INDEX(Holiday!$E:$E,ROW(),1)=0,"",INDEX(Holiday!$E:$E,ROW(),1))</f>
        <v/>
      </c>
    </row>
    <row r="116" spans="9:9" x14ac:dyDescent="0.15">
      <c r="I116" s="1" t="str">
        <f>IF(INDEX(Holiday!$E:$E,ROW(),1)=0,"",INDEX(Holiday!$E:$E,ROW(),1))</f>
        <v/>
      </c>
    </row>
    <row r="117" spans="9:9" x14ac:dyDescent="0.15">
      <c r="I117" s="1" t="str">
        <f>IF(INDEX(Holiday!$E:$E,ROW(),1)=0,"",INDEX(Holiday!$E:$E,ROW(),1))</f>
        <v/>
      </c>
    </row>
    <row r="118" spans="9:9" x14ac:dyDescent="0.15">
      <c r="I118" s="1" t="str">
        <f>IF(INDEX(Holiday!$E:$E,ROW(),1)=0,"",INDEX(Holiday!$E:$E,ROW(),1))</f>
        <v/>
      </c>
    </row>
    <row r="119" spans="9:9" x14ac:dyDescent="0.15">
      <c r="I119" s="1" t="str">
        <f>IF(INDEX(Holiday!$E:$E,ROW(),1)=0,"",INDEX(Holiday!$E:$E,ROW(),1))</f>
        <v/>
      </c>
    </row>
    <row r="120" spans="9:9" x14ac:dyDescent="0.15">
      <c r="I120" s="1" t="str">
        <f>IF(INDEX(Holiday!$E:$E,ROW(),1)=0,"",INDEX(Holiday!$E:$E,ROW(),1))</f>
        <v/>
      </c>
    </row>
  </sheetData>
  <sheetCalcPr fullCalcOnLoad="1"/>
  <mergeCells count="10">
    <mergeCell ref="C49:E49"/>
    <mergeCell ref="A33:B33"/>
    <mergeCell ref="F33:G33"/>
    <mergeCell ref="C33:E34"/>
    <mergeCell ref="A1:B1"/>
    <mergeCell ref="F1:G1"/>
    <mergeCell ref="A17:B17"/>
    <mergeCell ref="F17:G17"/>
    <mergeCell ref="C1:E2"/>
    <mergeCell ref="C17:E18"/>
  </mergeCells>
  <phoneticPr fontId="1"/>
  <conditionalFormatting sqref="A4:G4 A6:G6 A8:G8 A10:G10 A12:G12 A14:G14">
    <cfRule type="expression" dxfId="20" priority="1" stopIfTrue="1">
      <formula>MONTH(A4)&lt;&gt;MONTH($C$1)</formula>
    </cfRule>
    <cfRule type="expression" dxfId="19" priority="2" stopIfTrue="1">
      <formula>AND(MONTH(A4)=MONTH($C$1),NOT(ISERROR(MATCH(A4,$I$1:$I$150,0))))</formula>
    </cfRule>
  </conditionalFormatting>
  <conditionalFormatting sqref="A20:G20 A22:G22 A24:G24 A26:G26 A28:G28 A30:G30">
    <cfRule type="expression" dxfId="18" priority="3" stopIfTrue="1">
      <formula>MONTH(A20)&lt;&gt;MONTH($C$17)</formula>
    </cfRule>
    <cfRule type="expression" dxfId="17" priority="4" stopIfTrue="1">
      <formula>AND(MONTH(A20)=MONTH($C$17),NOT(ISERROR(MATCH(A20,$I$1:$I$150,0))))</formula>
    </cfRule>
  </conditionalFormatting>
  <conditionalFormatting sqref="A36:G36 A38:G38 A40:G40 A42:G42 A44:G44 A46:G46">
    <cfRule type="expression" dxfId="16" priority="5" stopIfTrue="1">
      <formula>MONTH(A36)&lt;&gt;MONTH($C$33)</formula>
    </cfRule>
    <cfRule type="expression" dxfId="15" priority="6" stopIfTrue="1">
      <formula>AND(MONTH(A36)=MONTH($C$33),NOT(ISERROR(MATCH(A36,$I$1:$I$150,0))))</formula>
    </cfRule>
  </conditionalFormatting>
  <conditionalFormatting sqref="A5:G5 A7:G7 A9:G9 A11:G11 A13:G13 A15:G15 A21:G21 A23:G23 A25:G25 A27:G27 A29:G29 A31:G31 A37:G37 A39:G39 A41:G41 A43:G43 A45:G45 A47:G47">
    <cfRule type="expression" dxfId="14" priority="7" stopIfTrue="1">
      <formula>MONTH(A5)&lt;&gt;MONTH($C$1)</formula>
    </cfRule>
    <cfRule type="expression" dxfId="13" priority="8" stopIfTrue="1">
      <formula>AND(MONTH(A5)=MONTH($C$1),NOT(ISERROR(MATCH(A5,$I$1:$I$112,0))))</formula>
    </cfRule>
  </conditionalFormatting>
  <dataValidations count="1">
    <dataValidation type="list" allowBlank="1" showInputMessage="1" showErrorMessage="1" sqref="H1">
      <formula1>"表示,非表示"</formula1>
    </dataValidation>
  </dataValidations>
  <printOptions horizontalCentered="1" verticalCentered="1"/>
  <pageMargins left="0" right="0" top="0" bottom="0" header="0" footer="0"/>
  <pageSetup paperSize="9" orientation="portrait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4" r:id="rId4" name="SpinButton2">
          <controlPr defaultSize="0" print="0" autoLine="0" linkedCell="Holiday!B1" r:id="rId5">
            <anchor moveWithCells="1">
              <from>
                <xdr:col>1</xdr:col>
                <xdr:colOff>352425</xdr:colOff>
                <xdr:row>0</xdr:row>
                <xdr:rowOff>66675</xdr:rowOff>
              </from>
              <to>
                <xdr:col>2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8194" r:id="rId4" name="SpinButton2"/>
      </mc:Fallback>
    </mc:AlternateContent>
    <mc:AlternateContent xmlns:mc="http://schemas.openxmlformats.org/markup-compatibility/2006">
      <mc:Choice Requires="x14">
        <control shapeId="8193" r:id="rId6" name="SpinButton1">
          <controlPr defaultSize="0" print="0" autoLine="0" linkedCell="Holiday!B2" r:id="rId5">
            <anchor moveWithCells="1">
              <from>
                <xdr:col>5</xdr:col>
                <xdr:colOff>0</xdr:colOff>
                <xdr:row>0</xdr:row>
                <xdr:rowOff>66675</xdr:rowOff>
              </from>
              <to>
                <xdr:col>5</xdr:col>
                <xdr:colOff>685800</xdr:colOff>
                <xdr:row>1</xdr:row>
                <xdr:rowOff>0</xdr:rowOff>
              </to>
            </anchor>
          </controlPr>
        </control>
      </mc:Choice>
      <mc:Fallback>
        <control shapeId="8193" r:id="rId6" name="Spin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F1:R122"/>
  <sheetViews>
    <sheetView showGridLines="0" view="pageBreakPreview" zoomScaleNormal="100" workbookViewId="0">
      <pane ySplit="4" topLeftCell="A5" activePane="bottomLeft" state="frozen"/>
      <selection pane="bottomLeft" activeCell="Q1" sqref="Q1"/>
    </sheetView>
  </sheetViews>
  <sheetFormatPr defaultRowHeight="14.25" x14ac:dyDescent="0.15"/>
  <cols>
    <col min="1" max="7" width="9.625" customWidth="1"/>
    <col min="8" max="9" width="2.625" customWidth="1"/>
    <col min="10" max="16" width="9.625" customWidth="1"/>
    <col min="18" max="18" width="10.625" style="3" customWidth="1"/>
  </cols>
  <sheetData>
    <row r="1" spans="10:18" ht="30" customHeight="1" x14ac:dyDescent="0.35">
      <c r="J1" s="313">
        <f>L1</f>
        <v>40909</v>
      </c>
      <c r="K1" s="313"/>
      <c r="L1" s="305">
        <f>DATE(Holiday!B1,Holiday!B2,1)</f>
        <v>40909</v>
      </c>
      <c r="M1" s="305"/>
      <c r="N1" s="103"/>
      <c r="Q1" s="179" t="s">
        <v>41</v>
      </c>
      <c r="R1" s="1" t="str">
        <f>IF(INDEX(Holiday!$E:$E,ROW(),1)=0,"",INDEX(Holiday!$E:$E,ROW(),1))</f>
        <v/>
      </c>
    </row>
    <row r="2" spans="10:18" ht="30" customHeight="1" x14ac:dyDescent="0.5">
      <c r="J2" s="311">
        <f>J1</f>
        <v>40909</v>
      </c>
      <c r="K2" s="311"/>
      <c r="L2" s="305"/>
      <c r="M2" s="305"/>
      <c r="N2" s="120" t="s">
        <v>33</v>
      </c>
      <c r="O2" s="91"/>
      <c r="P2" s="121" t="s">
        <v>34</v>
      </c>
      <c r="R2" s="1"/>
    </row>
    <row r="3" spans="10:18" ht="14.25" customHeight="1" x14ac:dyDescent="0.15">
      <c r="J3" s="312"/>
      <c r="K3" s="312"/>
      <c r="L3" s="310"/>
      <c r="M3" s="310"/>
      <c r="N3" s="119"/>
      <c r="O3" s="86"/>
      <c r="P3" s="86"/>
      <c r="R3" s="1" t="str">
        <f>IF(INDEX(Holiday!$E:$E,ROW(),1)=0,"",INDEX(Holiday!$E:$E,ROW(),1))</f>
        <v/>
      </c>
    </row>
    <row r="4" spans="10:18" ht="20.100000000000001" customHeight="1" x14ac:dyDescent="0.15">
      <c r="J4" s="116">
        <f>J5</f>
        <v>40909</v>
      </c>
      <c r="K4" s="117">
        <f t="shared" ref="K4:P4" si="0">K5</f>
        <v>40910</v>
      </c>
      <c r="L4" s="117">
        <f t="shared" si="0"/>
        <v>40911</v>
      </c>
      <c r="M4" s="117">
        <f t="shared" si="0"/>
        <v>40912</v>
      </c>
      <c r="N4" s="117">
        <f t="shared" si="0"/>
        <v>40913</v>
      </c>
      <c r="O4" s="117">
        <f t="shared" si="0"/>
        <v>40914</v>
      </c>
      <c r="P4" s="118">
        <f t="shared" si="0"/>
        <v>40915</v>
      </c>
      <c r="R4" s="1" t="str">
        <f>IF(INDEX(Holiday!$E:$E,ROW(),1)=0,"",INDEX(Holiday!$E:$E,ROW(),1))</f>
        <v/>
      </c>
    </row>
    <row r="5" spans="10:18" ht="60" customHeight="1" x14ac:dyDescent="0.15">
      <c r="J5" s="122">
        <f>DATE(YEAR($L$1),MONTH($L$1),1)-WEEKDAY(DATE(YEAR(L1),MONTH(L1),1))+1</f>
        <v>40909</v>
      </c>
      <c r="K5" s="123">
        <f t="shared" ref="K5:P5" si="1">J5+1</f>
        <v>40910</v>
      </c>
      <c r="L5" s="123">
        <f t="shared" si="1"/>
        <v>40911</v>
      </c>
      <c r="M5" s="123">
        <f t="shared" si="1"/>
        <v>40912</v>
      </c>
      <c r="N5" s="123">
        <f t="shared" si="1"/>
        <v>40913</v>
      </c>
      <c r="O5" s="123">
        <f t="shared" si="1"/>
        <v>40914</v>
      </c>
      <c r="P5" s="124">
        <f t="shared" si="1"/>
        <v>40915</v>
      </c>
      <c r="R5" s="1" t="str">
        <f>IF(INDEX(Holiday!$E:$E,ROW(),1)=0,"",INDEX(Holiday!$E:$E,ROW(),1))</f>
        <v/>
      </c>
    </row>
    <row r="6" spans="10:18" ht="20.100000000000001" customHeight="1" x14ac:dyDescent="0.15">
      <c r="J6" s="193" t="str">
        <f>IF($Q$1="非表示","",IF(ISERROR(MATCH(J5,Schedule!$A:$A,0)),"",IF(INDEX(Schedule!$1:$1048576,MATCH(J5,Schedule!$A:$A,0),4)=0,"",INDEX(Schedule!$1:$1048576,MATCH(J5,Schedule!$A:$A,0),4))))</f>
        <v/>
      </c>
      <c r="K6" s="194" t="str">
        <f>IF($Q$1="非表示","",IF(ISERROR(MATCH(K5,Schedule!$A:$A,0)),"",IF(INDEX(Schedule!$1:$1048576,MATCH(K5,Schedule!$A:$A,0),4)=0,"",INDEX(Schedule!$1:$1048576,MATCH(K5,Schedule!$A:$A,0),4))))</f>
        <v/>
      </c>
      <c r="L6" s="194" t="str">
        <f>IF($Q$1="非表示","",IF(ISERROR(MATCH(L5,Schedule!$A:$A,0)),"",IF(INDEX(Schedule!$1:$1048576,MATCH(L5,Schedule!$A:$A,0),4)=0,"",INDEX(Schedule!$1:$1048576,MATCH(L5,Schedule!$A:$A,0),4))))</f>
        <v/>
      </c>
      <c r="M6" s="194" t="str">
        <f>IF($Q$1="非表示","",IF(ISERROR(MATCH(M5,Schedule!$A:$A,0)),"",IF(INDEX(Schedule!$1:$1048576,MATCH(M5,Schedule!$A:$A,0),4)=0,"",INDEX(Schedule!$1:$1048576,MATCH(M5,Schedule!$A:$A,0),4))))</f>
        <v/>
      </c>
      <c r="N6" s="194" t="str">
        <f>IF($Q$1="非表示","",IF(ISERROR(MATCH(N5,Schedule!$A:$A,0)),"",IF(INDEX(Schedule!$1:$1048576,MATCH(N5,Schedule!$A:$A,0),4)=0,"",INDEX(Schedule!$1:$1048576,MATCH(N5,Schedule!$A:$A,0),4))))</f>
        <v>1/5_項目1</v>
      </c>
      <c r="O6" s="194" t="str">
        <f>IF($Q$1="非表示","",IF(ISERROR(MATCH(O5,Schedule!$A:$A,0)),"",IF(INDEX(Schedule!$1:$1048576,MATCH(O5,Schedule!$A:$A,0),4)=0,"",INDEX(Schedule!$1:$1048576,MATCH(O5,Schedule!$A:$A,0),4))))</f>
        <v>1/6_項目1</v>
      </c>
      <c r="P6" s="195" t="str">
        <f>IF($Q$1="非表示","",IF(ISERROR(MATCH(P5,Schedule!$A:$A,0)),"",IF(INDEX(Schedule!$1:$1048576,MATCH(P5,Schedule!$A:$A,0),4)=0,"",INDEX(Schedule!$1:$1048576,MATCH(P5,Schedule!$A:$A,0),4))))</f>
        <v>1/7_項目1</v>
      </c>
      <c r="R6" s="1" t="str">
        <f>IF(INDEX(Holiday!$E:$E,ROW(),1)=0,"",INDEX(Holiday!$E:$E,ROW(),1))</f>
        <v/>
      </c>
    </row>
    <row r="7" spans="10:18" ht="60" customHeight="1" x14ac:dyDescent="0.15">
      <c r="J7" s="122">
        <f>P5+1</f>
        <v>40916</v>
      </c>
      <c r="K7" s="123">
        <f t="shared" ref="K7:P7" si="2">J7+1</f>
        <v>40917</v>
      </c>
      <c r="L7" s="123">
        <f t="shared" si="2"/>
        <v>40918</v>
      </c>
      <c r="M7" s="123">
        <f t="shared" si="2"/>
        <v>40919</v>
      </c>
      <c r="N7" s="123">
        <f t="shared" si="2"/>
        <v>40920</v>
      </c>
      <c r="O7" s="123">
        <f t="shared" si="2"/>
        <v>40921</v>
      </c>
      <c r="P7" s="124">
        <f t="shared" si="2"/>
        <v>40922</v>
      </c>
      <c r="R7" s="1" t="str">
        <f>IF(INDEX(Holiday!$E:$E,ROW(),1)=0,"",INDEX(Holiday!$E:$E,ROW(),1))</f>
        <v/>
      </c>
    </row>
    <row r="8" spans="10:18" ht="20.100000000000001" customHeight="1" x14ac:dyDescent="0.15">
      <c r="J8" s="193" t="str">
        <f>IF($Q$1="非表示","",IF(ISERROR(MATCH(J7,Schedule!$A:$A,0)),"",IF(INDEX(Schedule!$1:$1048576,MATCH(J7,Schedule!$A:$A,0),4)=0,"",INDEX(Schedule!$1:$1048576,MATCH(J7,Schedule!$A:$A,0),4))))</f>
        <v>1/8_項目1</v>
      </c>
      <c r="K8" s="194" t="str">
        <f>IF($Q$1="非表示","",IF(ISERROR(MATCH(K7,Schedule!$A:$A,0)),"",IF(INDEX(Schedule!$1:$1048576,MATCH(K7,Schedule!$A:$A,0),4)=0,"",INDEX(Schedule!$1:$1048576,MATCH(K7,Schedule!$A:$A,0),4))))</f>
        <v>1/9_項目1</v>
      </c>
      <c r="L8" s="194" t="str">
        <f>IF($Q$1="非表示","",IF(ISERROR(MATCH(L7,Schedule!$A:$A,0)),"",IF(INDEX(Schedule!$1:$1048576,MATCH(L7,Schedule!$A:$A,0),4)=0,"",INDEX(Schedule!$1:$1048576,MATCH(L7,Schedule!$A:$A,0),4))))</f>
        <v>1/10_項目1</v>
      </c>
      <c r="M8" s="194" t="str">
        <f>IF($Q$1="非表示","",IF(ISERROR(MATCH(M7,Schedule!$A:$A,0)),"",IF(INDEX(Schedule!$1:$1048576,MATCH(M7,Schedule!$A:$A,0),4)=0,"",INDEX(Schedule!$1:$1048576,MATCH(M7,Schedule!$A:$A,0),4))))</f>
        <v>1/11_項目1</v>
      </c>
      <c r="N8" s="194" t="str">
        <f>IF($Q$1="非表示","",IF(ISERROR(MATCH(N7,Schedule!$A:$A,0)),"",IF(INDEX(Schedule!$1:$1048576,MATCH(N7,Schedule!$A:$A,0),4)=0,"",INDEX(Schedule!$1:$1048576,MATCH(N7,Schedule!$A:$A,0),4))))</f>
        <v>1/12_項目1</v>
      </c>
      <c r="O8" s="194" t="str">
        <f>IF($Q$1="非表示","",IF(ISERROR(MATCH(O7,Schedule!$A:$A,0)),"",IF(INDEX(Schedule!$1:$1048576,MATCH(O7,Schedule!$A:$A,0),4)=0,"",INDEX(Schedule!$1:$1048576,MATCH(O7,Schedule!$A:$A,0),4))))</f>
        <v>1/13_項目1</v>
      </c>
      <c r="P8" s="195" t="str">
        <f>IF($Q$1="非表示","",IF(ISERROR(MATCH(P7,Schedule!$A:$A,0)),"",IF(INDEX(Schedule!$1:$1048576,MATCH(P7,Schedule!$A:$A,0),4)=0,"",INDEX(Schedule!$1:$1048576,MATCH(P7,Schedule!$A:$A,0),4))))</f>
        <v>1/14_項目1</v>
      </c>
      <c r="R8" s="1" t="str">
        <f>IF(INDEX(Holiday!$E:$E,ROW(),1)=0,"",INDEX(Holiday!$E:$E,ROW(),1))</f>
        <v/>
      </c>
    </row>
    <row r="9" spans="10:18" ht="60" customHeight="1" x14ac:dyDescent="0.15">
      <c r="J9" s="122">
        <f>P7+1</f>
        <v>40923</v>
      </c>
      <c r="K9" s="123">
        <f t="shared" ref="K9:P9" si="3">J9+1</f>
        <v>40924</v>
      </c>
      <c r="L9" s="123">
        <f t="shared" si="3"/>
        <v>40925</v>
      </c>
      <c r="M9" s="123">
        <f t="shared" si="3"/>
        <v>40926</v>
      </c>
      <c r="N9" s="123">
        <f t="shared" si="3"/>
        <v>40927</v>
      </c>
      <c r="O9" s="123">
        <f t="shared" si="3"/>
        <v>40928</v>
      </c>
      <c r="P9" s="124">
        <f t="shared" si="3"/>
        <v>40929</v>
      </c>
      <c r="R9" s="1" t="str">
        <f>IF(INDEX(Holiday!$E:$E,ROW(),1)=0,"",INDEX(Holiday!$E:$E,ROW(),1))</f>
        <v/>
      </c>
    </row>
    <row r="10" spans="10:18" ht="20.100000000000001" customHeight="1" x14ac:dyDescent="0.15">
      <c r="J10" s="193" t="str">
        <f>IF($Q$1="非表示","",IF(ISERROR(MATCH(J9,Schedule!$A:$A,0)),"",IF(INDEX(Schedule!$1:$1048576,MATCH(J9,Schedule!$A:$A,0),4)=0,"",INDEX(Schedule!$1:$1048576,MATCH(J9,Schedule!$A:$A,0),4))))</f>
        <v>1/15_項目1</v>
      </c>
      <c r="K10" s="194" t="str">
        <f>IF($Q$1="非表示","",IF(ISERROR(MATCH(K9,Schedule!$A:$A,0)),"",IF(INDEX(Schedule!$1:$1048576,MATCH(K9,Schedule!$A:$A,0),4)=0,"",INDEX(Schedule!$1:$1048576,MATCH(K9,Schedule!$A:$A,0),4))))</f>
        <v>1/16_項目1</v>
      </c>
      <c r="L10" s="194" t="str">
        <f>IF($Q$1="非表示","",IF(ISERROR(MATCH(L9,Schedule!$A:$A,0)),"",IF(INDEX(Schedule!$1:$1048576,MATCH(L9,Schedule!$A:$A,0),4)=0,"",INDEX(Schedule!$1:$1048576,MATCH(L9,Schedule!$A:$A,0),4))))</f>
        <v>1/17_項目1</v>
      </c>
      <c r="M10" s="194" t="str">
        <f>IF($Q$1="非表示","",IF(ISERROR(MATCH(M9,Schedule!$A:$A,0)),"",IF(INDEX(Schedule!$1:$1048576,MATCH(M9,Schedule!$A:$A,0),4)=0,"",INDEX(Schedule!$1:$1048576,MATCH(M9,Schedule!$A:$A,0),4))))</f>
        <v>1/18_項目1</v>
      </c>
      <c r="N10" s="194" t="str">
        <f>IF($Q$1="非表示","",IF(ISERROR(MATCH(N9,Schedule!$A:$A,0)),"",IF(INDEX(Schedule!$1:$1048576,MATCH(N9,Schedule!$A:$A,0),4)=0,"",INDEX(Schedule!$1:$1048576,MATCH(N9,Schedule!$A:$A,0),4))))</f>
        <v>1/19_項目1</v>
      </c>
      <c r="O10" s="194" t="str">
        <f>IF($Q$1="非表示","",IF(ISERROR(MATCH(O9,Schedule!$A:$A,0)),"",IF(INDEX(Schedule!$1:$1048576,MATCH(O9,Schedule!$A:$A,0),4)=0,"",INDEX(Schedule!$1:$1048576,MATCH(O9,Schedule!$A:$A,0),4))))</f>
        <v>1/20_項目1</v>
      </c>
      <c r="P10" s="195" t="str">
        <f>IF($Q$1="非表示","",IF(ISERROR(MATCH(P9,Schedule!$A:$A,0)),"",IF(INDEX(Schedule!$1:$1048576,MATCH(P9,Schedule!$A:$A,0),4)=0,"",INDEX(Schedule!$1:$1048576,MATCH(P9,Schedule!$A:$A,0),4))))</f>
        <v>1/21_項目1</v>
      </c>
      <c r="R10" s="1" t="str">
        <f>IF(INDEX(Holiday!$E:$E,ROW(),1)=0,"",INDEX(Holiday!$E:$E,ROW(),1))</f>
        <v/>
      </c>
    </row>
    <row r="11" spans="10:18" ht="60" customHeight="1" x14ac:dyDescent="0.15">
      <c r="J11" s="122">
        <f>P9+1</f>
        <v>40930</v>
      </c>
      <c r="K11" s="123">
        <f t="shared" ref="K11:P11" si="4">J11+1</f>
        <v>40931</v>
      </c>
      <c r="L11" s="123">
        <f t="shared" si="4"/>
        <v>40932</v>
      </c>
      <c r="M11" s="123">
        <f t="shared" si="4"/>
        <v>40933</v>
      </c>
      <c r="N11" s="123">
        <f t="shared" si="4"/>
        <v>40934</v>
      </c>
      <c r="O11" s="123">
        <f t="shared" si="4"/>
        <v>40935</v>
      </c>
      <c r="P11" s="124">
        <f t="shared" si="4"/>
        <v>40936</v>
      </c>
      <c r="R11" s="1">
        <f ca="1">IF(INDEX(Holiday!$E:$E,ROW(),1)=0,"",INDEX(Holiday!$E:$E,ROW(),1))</f>
        <v>40544</v>
      </c>
    </row>
    <row r="12" spans="10:18" ht="20.100000000000001" customHeight="1" x14ac:dyDescent="0.15">
      <c r="J12" s="193" t="str">
        <f>IF($Q$1="非表示","",IF(ISERROR(MATCH(J11,Schedule!$A:$A,0)),"",IF(INDEX(Schedule!$1:$1048576,MATCH(J11,Schedule!$A:$A,0),4)=0,"",INDEX(Schedule!$1:$1048576,MATCH(J11,Schedule!$A:$A,0),4))))</f>
        <v>1/22_項目1</v>
      </c>
      <c r="K12" s="194" t="str">
        <f>IF($Q$1="非表示","",IF(ISERROR(MATCH(K11,Schedule!$A:$A,0)),"",IF(INDEX(Schedule!$1:$1048576,MATCH(K11,Schedule!$A:$A,0),4)=0,"",INDEX(Schedule!$1:$1048576,MATCH(K11,Schedule!$A:$A,0),4))))</f>
        <v>1/23_項目1</v>
      </c>
      <c r="L12" s="194" t="str">
        <f>IF($Q$1="非表示","",IF(ISERROR(MATCH(L11,Schedule!$A:$A,0)),"",IF(INDEX(Schedule!$1:$1048576,MATCH(L11,Schedule!$A:$A,0),4)=0,"",INDEX(Schedule!$1:$1048576,MATCH(L11,Schedule!$A:$A,0),4))))</f>
        <v>1/24_項目1</v>
      </c>
      <c r="M12" s="194" t="str">
        <f>IF($Q$1="非表示","",IF(ISERROR(MATCH(M11,Schedule!$A:$A,0)),"",IF(INDEX(Schedule!$1:$1048576,MATCH(M11,Schedule!$A:$A,0),4)=0,"",INDEX(Schedule!$1:$1048576,MATCH(M11,Schedule!$A:$A,0),4))))</f>
        <v>1/25_項目1</v>
      </c>
      <c r="N12" s="194" t="str">
        <f>IF($Q$1="非表示","",IF(ISERROR(MATCH(N11,Schedule!$A:$A,0)),"",IF(INDEX(Schedule!$1:$1048576,MATCH(N11,Schedule!$A:$A,0),4)=0,"",INDEX(Schedule!$1:$1048576,MATCH(N11,Schedule!$A:$A,0),4))))</f>
        <v/>
      </c>
      <c r="O12" s="194" t="str">
        <f>IF($Q$1="非表示","",IF(ISERROR(MATCH(O11,Schedule!$A:$A,0)),"",IF(INDEX(Schedule!$1:$1048576,MATCH(O11,Schedule!$A:$A,0),4)=0,"",INDEX(Schedule!$1:$1048576,MATCH(O11,Schedule!$A:$A,0),4))))</f>
        <v/>
      </c>
      <c r="P12" s="195" t="str">
        <f>IF($Q$1="非表示","",IF(ISERROR(MATCH(P11,Schedule!$A:$A,0)),"",IF(INDEX(Schedule!$1:$1048576,MATCH(P11,Schedule!$A:$A,0),4)=0,"",INDEX(Schedule!$1:$1048576,MATCH(P11,Schedule!$A:$A,0),4))))</f>
        <v/>
      </c>
      <c r="R12" s="1">
        <f ca="1">IF(INDEX(Holiday!$E:$E,ROW(),1)=0,"",INDEX(Holiday!$E:$E,ROW(),1))</f>
        <v>40545</v>
      </c>
    </row>
    <row r="13" spans="10:18" ht="60" customHeight="1" x14ac:dyDescent="0.15">
      <c r="J13" s="122">
        <f>P11+1</f>
        <v>40937</v>
      </c>
      <c r="K13" s="123">
        <f t="shared" ref="K13:P13" si="5">J13+1</f>
        <v>40938</v>
      </c>
      <c r="L13" s="123">
        <f t="shared" si="5"/>
        <v>40939</v>
      </c>
      <c r="M13" s="123">
        <f t="shared" si="5"/>
        <v>40940</v>
      </c>
      <c r="N13" s="123">
        <f t="shared" si="5"/>
        <v>40941</v>
      </c>
      <c r="O13" s="123">
        <f t="shared" si="5"/>
        <v>40942</v>
      </c>
      <c r="P13" s="124">
        <f t="shared" si="5"/>
        <v>40943</v>
      </c>
      <c r="R13" s="1">
        <f ca="1">IF(INDEX(Holiday!$E:$E,ROW(),1)=0,"",INDEX(Holiday!$E:$E,ROW(),1))</f>
        <v>40546</v>
      </c>
    </row>
    <row r="14" spans="10:18" ht="20.100000000000001" customHeight="1" x14ac:dyDescent="0.15">
      <c r="J14" s="193" t="str">
        <f>IF($Q$1="非表示","",IF(ISERROR(MATCH(J13,Schedule!$A:$A,0)),"",IF(INDEX(Schedule!$1:$1048576,MATCH(J13,Schedule!$A:$A,0),4)=0,"",INDEX(Schedule!$1:$1048576,MATCH(J13,Schedule!$A:$A,0),4))))</f>
        <v/>
      </c>
      <c r="K14" s="194" t="str">
        <f>IF($Q$1="非表示","",IF(ISERROR(MATCH(K13,Schedule!$A:$A,0)),"",IF(INDEX(Schedule!$1:$1048576,MATCH(K13,Schedule!$A:$A,0),4)=0,"",INDEX(Schedule!$1:$1048576,MATCH(K13,Schedule!$A:$A,0),4))))</f>
        <v/>
      </c>
      <c r="L14" s="194" t="str">
        <f>IF($Q$1="非表示","",IF(ISERROR(MATCH(L13,Schedule!$A:$A,0)),"",IF(INDEX(Schedule!$1:$1048576,MATCH(L13,Schedule!$A:$A,0),4)=0,"",INDEX(Schedule!$1:$1048576,MATCH(L13,Schedule!$A:$A,0),4))))</f>
        <v/>
      </c>
      <c r="M14" s="194" t="str">
        <f>IF($Q$1="非表示","",IF(ISERROR(MATCH(M13,Schedule!$A:$A,0)),"",IF(INDEX(Schedule!$1:$1048576,MATCH(M13,Schedule!$A:$A,0),4)=0,"",INDEX(Schedule!$1:$1048576,MATCH(M13,Schedule!$A:$A,0),4))))</f>
        <v/>
      </c>
      <c r="N14" s="194" t="str">
        <f>IF($Q$1="非表示","",IF(ISERROR(MATCH(N13,Schedule!$A:$A,0)),"",IF(INDEX(Schedule!$1:$1048576,MATCH(N13,Schedule!$A:$A,0),4)=0,"",INDEX(Schedule!$1:$1048576,MATCH(N13,Schedule!$A:$A,0),4))))</f>
        <v/>
      </c>
      <c r="O14" s="194" t="str">
        <f>IF($Q$1="非表示","",IF(ISERROR(MATCH(O13,Schedule!$A:$A,0)),"",IF(INDEX(Schedule!$1:$1048576,MATCH(O13,Schedule!$A:$A,0),4)=0,"",INDEX(Schedule!$1:$1048576,MATCH(O13,Schedule!$A:$A,0),4))))</f>
        <v/>
      </c>
      <c r="P14" s="195" t="str">
        <f>IF($Q$1="非表示","",IF(ISERROR(MATCH(P13,Schedule!$A:$A,0)),"",IF(INDEX(Schedule!$1:$1048576,MATCH(P13,Schedule!$A:$A,0),4)=0,"",INDEX(Schedule!$1:$1048576,MATCH(P13,Schedule!$A:$A,0),4))))</f>
        <v/>
      </c>
      <c r="R14" s="1" t="str">
        <f ca="1">IF(INDEX(Holiday!$E:$E,ROW(),1)=0,"",INDEX(Holiday!$E:$E,ROW(),1))</f>
        <v/>
      </c>
    </row>
    <row r="15" spans="10:18" ht="60" customHeight="1" x14ac:dyDescent="0.15">
      <c r="J15" s="122">
        <f>P13+1</f>
        <v>40944</v>
      </c>
      <c r="K15" s="123">
        <f t="shared" ref="K15:P15" si="6">J15+1</f>
        <v>40945</v>
      </c>
      <c r="L15" s="123">
        <f t="shared" si="6"/>
        <v>40946</v>
      </c>
      <c r="M15" s="123">
        <f t="shared" si="6"/>
        <v>40947</v>
      </c>
      <c r="N15" s="123">
        <f t="shared" si="6"/>
        <v>40948</v>
      </c>
      <c r="O15" s="123">
        <f t="shared" si="6"/>
        <v>40949</v>
      </c>
      <c r="P15" s="124">
        <f t="shared" si="6"/>
        <v>40950</v>
      </c>
      <c r="R15" s="1">
        <f ca="1">IF(INDEX(Holiday!$E:$E,ROW(),1)=0,"",INDEX(Holiday!$E:$E,ROW(),1))</f>
        <v>40553</v>
      </c>
    </row>
    <row r="16" spans="10:18" ht="20.100000000000001" customHeight="1" x14ac:dyDescent="0.15">
      <c r="J16" s="193" t="str">
        <f>IF($Q$1="非表示","",IF(ISERROR(MATCH(J15,Schedule!$A:$A,0)),"",IF(INDEX(Schedule!$1:$1048576,MATCH(J15,Schedule!$A:$A,0),4)=0,"",INDEX(Schedule!$1:$1048576,MATCH(J15,Schedule!$A:$A,0),4))))</f>
        <v/>
      </c>
      <c r="K16" s="194" t="str">
        <f>IF($Q$1="非表示","",IF(ISERROR(MATCH(K15,Schedule!$A:$A,0)),"",IF(INDEX(Schedule!$1:$1048576,MATCH(K15,Schedule!$A:$A,0),4)=0,"",INDEX(Schedule!$1:$1048576,MATCH(K15,Schedule!$A:$A,0),4))))</f>
        <v/>
      </c>
      <c r="L16" s="194" t="str">
        <f>IF($Q$1="非表示","",IF(ISERROR(MATCH(L15,Schedule!$A:$A,0)),"",IF(INDEX(Schedule!$1:$1048576,MATCH(L15,Schedule!$A:$A,0),4)=0,"",INDEX(Schedule!$1:$1048576,MATCH(L15,Schedule!$A:$A,0),4))))</f>
        <v/>
      </c>
      <c r="M16" s="194" t="str">
        <f>IF($Q$1="非表示","",IF(ISERROR(MATCH(M15,Schedule!$A:$A,0)),"",IF(INDEX(Schedule!$1:$1048576,MATCH(M15,Schedule!$A:$A,0),4)=0,"",INDEX(Schedule!$1:$1048576,MATCH(M15,Schedule!$A:$A,0),4))))</f>
        <v/>
      </c>
      <c r="N16" s="194" t="str">
        <f>IF($Q$1="非表示","",IF(ISERROR(MATCH(N15,Schedule!$A:$A,0)),"",IF(INDEX(Schedule!$1:$1048576,MATCH(N15,Schedule!$A:$A,0),4)=0,"",INDEX(Schedule!$1:$1048576,MATCH(N15,Schedule!$A:$A,0),4))))</f>
        <v/>
      </c>
      <c r="O16" s="194" t="str">
        <f>IF($Q$1="非表示","",IF(ISERROR(MATCH(O15,Schedule!$A:$A,0)),"",IF(INDEX(Schedule!$1:$1048576,MATCH(O15,Schedule!$A:$A,0),4)=0,"",INDEX(Schedule!$1:$1048576,MATCH(O15,Schedule!$A:$A,0),4))))</f>
        <v/>
      </c>
      <c r="P16" s="195" t="str">
        <f>IF($Q$1="非表示","",IF(ISERROR(MATCH(P15,Schedule!$A:$A,0)),"",IF(INDEX(Schedule!$1:$1048576,MATCH(P15,Schedule!$A:$A,0),4)=0,"",INDEX(Schedule!$1:$1048576,MATCH(P15,Schedule!$A:$A,0),4))))</f>
        <v/>
      </c>
      <c r="R16" s="1" t="str">
        <f ca="1">IF(INDEX(Holiday!$E:$E,ROW(),1)=0,"",INDEX(Holiday!$E:$E,ROW(),1))</f>
        <v/>
      </c>
    </row>
    <row r="17" spans="6:18" ht="12.95" customHeight="1" x14ac:dyDescent="0.15">
      <c r="R17" s="1">
        <f ca="1">IF(INDEX(Holiday!$E:$E,ROW(),1)=0,"",INDEX(Holiday!$E:$E,ROW(),1))</f>
        <v>40585</v>
      </c>
    </row>
    <row r="18" spans="6:18" ht="14.25" customHeight="1" x14ac:dyDescent="0.15">
      <c r="F18" s="304" t="str">
        <f>IF(INDEX(組織名!$1:$1048576,1,2)=0,"",INDEX(組織名!$1:$1048576,1,2))</f>
        <v>xls-hashimoto</v>
      </c>
      <c r="G18" s="304"/>
      <c r="H18" s="304"/>
      <c r="I18" s="304"/>
      <c r="J18" s="304"/>
      <c r="K18" s="304"/>
      <c r="M18" s="87"/>
      <c r="N18" s="87"/>
      <c r="O18" s="73"/>
      <c r="P18" s="73"/>
      <c r="R18" s="1" t="str">
        <f ca="1">IF(INDEX(Holiday!$E:$E,ROW(),1)=0,"",INDEX(Holiday!$E:$E,ROW(),1))</f>
        <v/>
      </c>
    </row>
    <row r="19" spans="6:18" ht="14.25" customHeight="1" x14ac:dyDescent="0.15">
      <c r="R19" s="1">
        <f ca="1">IF(INDEX(Holiday!$E:$E,ROW(),1)=0,"",INDEX(Holiday!$E:$E,ROW(),1))</f>
        <v>40623</v>
      </c>
    </row>
    <row r="20" spans="6:18" ht="14.25" customHeight="1" x14ac:dyDescent="0.15">
      <c r="R20" s="1" t="str">
        <f ca="1">IF(INDEX(Holiday!$E:$E,ROW(),1)=0,"",INDEX(Holiday!$E:$E,ROW(),1))</f>
        <v/>
      </c>
    </row>
    <row r="21" spans="6:18" ht="14.25" customHeight="1" x14ac:dyDescent="0.15">
      <c r="R21" s="1">
        <f ca="1">IF(INDEX(Holiday!$E:$E,ROW(),1)=0,"",INDEX(Holiday!$E:$E,ROW(),1))</f>
        <v>40662</v>
      </c>
    </row>
    <row r="22" spans="6:18" ht="14.25" customHeight="1" x14ac:dyDescent="0.15">
      <c r="R22" s="1" t="str">
        <f ca="1">IF(INDEX(Holiday!$E:$E,ROW(),1)=0,"",INDEX(Holiday!$E:$E,ROW(),1))</f>
        <v/>
      </c>
    </row>
    <row r="23" spans="6:18" ht="14.25" customHeight="1" x14ac:dyDescent="0.15">
      <c r="R23" s="1" t="str">
        <f ca="1">IF(INDEX(Holiday!$E:$E,ROW(),1)=0,"",INDEX(Holiday!$E:$E,ROW(),1))</f>
        <v/>
      </c>
    </row>
    <row r="24" spans="6:18" ht="14.25" customHeight="1" x14ac:dyDescent="0.15">
      <c r="R24" s="1">
        <f ca="1">IF(INDEX(Holiday!$E:$E,ROW(),1)=0,"",INDEX(Holiday!$E:$E,ROW(),1))</f>
        <v>40666</v>
      </c>
    </row>
    <row r="25" spans="6:18" ht="14.25" customHeight="1" x14ac:dyDescent="0.15">
      <c r="R25" s="1">
        <f ca="1">IF(INDEX(Holiday!$E:$E,ROW(),1)=0,"",INDEX(Holiday!$E:$E,ROW(),1))</f>
        <v>40667</v>
      </c>
    </row>
    <row r="26" spans="6:18" ht="14.25" customHeight="1" x14ac:dyDescent="0.15">
      <c r="R26" s="1">
        <f ca="1">IF(INDEX(Holiday!$E:$E,ROW(),1)=0,"",INDEX(Holiday!$E:$E,ROW(),1))</f>
        <v>40668</v>
      </c>
    </row>
    <row r="27" spans="6:18" ht="14.25" customHeight="1" x14ac:dyDescent="0.15">
      <c r="R27" s="1" t="str">
        <f ca="1">IF(INDEX(Holiday!$E:$E,ROW(),1)=0,"",INDEX(Holiday!$E:$E,ROW(),1))</f>
        <v/>
      </c>
    </row>
    <row r="28" spans="6:18" ht="14.25" customHeight="1" x14ac:dyDescent="0.15">
      <c r="R28" s="1">
        <f ca="1">IF(INDEX(Holiday!$E:$E,ROW(),1)=0,"",INDEX(Holiday!$E:$E,ROW(),1))</f>
        <v>40742</v>
      </c>
    </row>
    <row r="29" spans="6:18" ht="14.25" customHeight="1" x14ac:dyDescent="0.15">
      <c r="R29" s="1" t="str">
        <f ca="1">IF(INDEX(Holiday!$E:$E,ROW(),1)=0,"",INDEX(Holiday!$E:$E,ROW(),1))</f>
        <v/>
      </c>
    </row>
    <row r="30" spans="6:18" ht="14.25" customHeight="1" x14ac:dyDescent="0.15">
      <c r="R30" s="1">
        <f ca="1">IF(INDEX(Holiday!$E:$E,ROW(),1)=0,"",INDEX(Holiday!$E:$E,ROW(),1))</f>
        <v>40805</v>
      </c>
    </row>
    <row r="31" spans="6:18" ht="14.25" customHeight="1" x14ac:dyDescent="0.15">
      <c r="R31" s="1" t="str">
        <f ca="1">IF(INDEX(Holiday!$E:$E,ROW(),1)=0,"",INDEX(Holiday!$E:$E,ROW(),1))</f>
        <v/>
      </c>
    </row>
    <row r="32" spans="6:18" ht="14.25" customHeight="1" x14ac:dyDescent="0.15">
      <c r="R32" s="1">
        <f ca="1">IF(INDEX(Holiday!$E:$E,ROW(),1)=0,"",INDEX(Holiday!$E:$E,ROW(),1))</f>
        <v>40809</v>
      </c>
    </row>
    <row r="33" spans="18:18" ht="14.25" customHeight="1" x14ac:dyDescent="0.15">
      <c r="R33" s="1" t="str">
        <f ca="1">IF(INDEX(Holiday!$E:$E,ROW(),1)=0,"",INDEX(Holiday!$E:$E,ROW(),1))</f>
        <v/>
      </c>
    </row>
    <row r="34" spans="18:18" ht="14.25" customHeight="1" x14ac:dyDescent="0.15">
      <c r="R34" s="1">
        <f ca="1">IF(INDEX(Holiday!$E:$E,ROW(),1)=0,"",INDEX(Holiday!$E:$E,ROW(),1))</f>
        <v>40826</v>
      </c>
    </row>
    <row r="35" spans="18:18" ht="14.25" customHeight="1" x14ac:dyDescent="0.15">
      <c r="R35" s="1" t="str">
        <f ca="1">IF(INDEX(Holiday!$E:$E,ROW(),1)=0,"",INDEX(Holiday!$E:$E,ROW(),1))</f>
        <v/>
      </c>
    </row>
    <row r="36" spans="18:18" ht="14.25" customHeight="1" x14ac:dyDescent="0.15">
      <c r="R36" s="1">
        <f ca="1">IF(INDEX(Holiday!$E:$E,ROW(),1)=0,"",INDEX(Holiday!$E:$E,ROW(),1))</f>
        <v>40850</v>
      </c>
    </row>
    <row r="37" spans="18:18" ht="14.25" customHeight="1" x14ac:dyDescent="0.15">
      <c r="R37" s="1" t="str">
        <f ca="1">IF(INDEX(Holiday!$E:$E,ROW(),1)=0,"",INDEX(Holiday!$E:$E,ROW(),1))</f>
        <v/>
      </c>
    </row>
    <row r="38" spans="18:18" ht="14.25" customHeight="1" x14ac:dyDescent="0.15">
      <c r="R38" s="1">
        <f ca="1">IF(INDEX(Holiday!$E:$E,ROW(),1)=0,"",INDEX(Holiday!$E:$E,ROW(),1))</f>
        <v>40870</v>
      </c>
    </row>
    <row r="39" spans="18:18" ht="14.25" customHeight="1" x14ac:dyDescent="0.15">
      <c r="R39" s="1" t="str">
        <f ca="1">IF(INDEX(Holiday!$E:$E,ROW(),1)=0,"",INDEX(Holiday!$E:$E,ROW(),1))</f>
        <v/>
      </c>
    </row>
    <row r="40" spans="18:18" ht="14.25" customHeight="1" x14ac:dyDescent="0.15">
      <c r="R40" s="1">
        <f ca="1">IF(INDEX(Holiday!$E:$E,ROW(),1)=0,"",INDEX(Holiday!$E:$E,ROW(),1))</f>
        <v>40900</v>
      </c>
    </row>
    <row r="41" spans="18:18" ht="14.25" customHeight="1" x14ac:dyDescent="0.15">
      <c r="R41" s="1" t="str">
        <f ca="1">IF(INDEX(Holiday!$E:$E,ROW(),1)=0,"",INDEX(Holiday!$E:$E,ROW(),1))</f>
        <v/>
      </c>
    </row>
    <row r="42" spans="18:18" ht="14.25" customHeight="1" x14ac:dyDescent="0.15">
      <c r="R42" s="1">
        <f ca="1">IF(INDEX(Holiday!$E:$E,ROW(),1)=0,"",INDEX(Holiday!$E:$E,ROW(),1))</f>
        <v>40907</v>
      </c>
    </row>
    <row r="43" spans="18:18" ht="14.25" customHeight="1" x14ac:dyDescent="0.15">
      <c r="R43" s="1">
        <f ca="1">IF(INDEX(Holiday!$E:$E,ROW(),1)=0,"",INDEX(Holiday!$E:$E,ROW(),1))</f>
        <v>40908</v>
      </c>
    </row>
    <row r="44" spans="18:18" ht="14.25" customHeight="1" x14ac:dyDescent="0.15">
      <c r="R44" s="1">
        <f ca="1">IF(INDEX(Holiday!$E:$E,ROW(),1)=0,"",INDEX(Holiday!$E:$E,ROW(),1))</f>
        <v>40909</v>
      </c>
    </row>
    <row r="45" spans="18:18" ht="14.25" customHeight="1" x14ac:dyDescent="0.15">
      <c r="R45" s="1">
        <f ca="1">IF(INDEX(Holiday!$E:$E,ROW(),1)=0,"",INDEX(Holiday!$E:$E,ROW(),1))</f>
        <v>40910</v>
      </c>
    </row>
    <row r="46" spans="18:18" ht="14.25" customHeight="1" x14ac:dyDescent="0.15">
      <c r="R46" s="1">
        <f ca="1">IF(INDEX(Holiday!$E:$E,ROW(),1)=0,"",INDEX(Holiday!$E:$E,ROW(),1))</f>
        <v>40911</v>
      </c>
    </row>
    <row r="47" spans="18:18" ht="14.25" customHeight="1" x14ac:dyDescent="0.15">
      <c r="R47" s="1" t="str">
        <f ca="1">IF(INDEX(Holiday!$E:$E,ROW(),1)=0,"",INDEX(Holiday!$E:$E,ROW(),1))</f>
        <v/>
      </c>
    </row>
    <row r="48" spans="18:18" ht="14.25" customHeight="1" x14ac:dyDescent="0.15">
      <c r="R48" s="1">
        <f ca="1">IF(INDEX(Holiday!$E:$E,ROW(),1)=0,"",INDEX(Holiday!$E:$E,ROW(),1))</f>
        <v>40917</v>
      </c>
    </row>
    <row r="49" spans="18:18" ht="14.25" customHeight="1" x14ac:dyDescent="0.15">
      <c r="R49" s="1" t="str">
        <f ca="1">IF(INDEX(Holiday!$E:$E,ROW(),1)=0,"",INDEX(Holiday!$E:$E,ROW(),1))</f>
        <v/>
      </c>
    </row>
    <row r="50" spans="18:18" ht="14.25" customHeight="1" x14ac:dyDescent="0.15">
      <c r="R50" s="1">
        <f ca="1">IF(INDEX(Holiday!$E:$E,ROW(),1)=0,"",INDEX(Holiday!$E:$E,ROW(),1))</f>
        <v>40950</v>
      </c>
    </row>
    <row r="51" spans="18:18" ht="14.25" customHeight="1" x14ac:dyDescent="0.15">
      <c r="R51" s="1" t="str">
        <f ca="1">IF(INDEX(Holiday!$E:$E,ROW(),1)=0,"",INDEX(Holiday!$E:$E,ROW(),1))</f>
        <v/>
      </c>
    </row>
    <row r="52" spans="18:18" ht="14.25" customHeight="1" x14ac:dyDescent="0.15">
      <c r="R52" s="1">
        <f ca="1">IF(INDEX(Holiday!$E:$E,ROW(),1)=0,"",INDEX(Holiday!$E:$E,ROW(),1))</f>
        <v>40988</v>
      </c>
    </row>
    <row r="53" spans="18:18" ht="14.25" customHeight="1" x14ac:dyDescent="0.15">
      <c r="R53" s="1" t="str">
        <f ca="1">IF(INDEX(Holiday!$E:$E,ROW(),1)=0,"",INDEX(Holiday!$E:$E,ROW(),1))</f>
        <v/>
      </c>
    </row>
    <row r="54" spans="18:18" ht="14.25" customHeight="1" x14ac:dyDescent="0.15">
      <c r="R54" s="1">
        <f ca="1">IF(INDEX(Holiday!$E:$E,ROW(),1)=0,"",INDEX(Holiday!$E:$E,ROW(),1))</f>
        <v>41028</v>
      </c>
    </row>
    <row r="55" spans="18:18" ht="14.25" customHeight="1" x14ac:dyDescent="0.15">
      <c r="R55" s="1">
        <f ca="1">IF(INDEX(Holiday!$E:$E,ROW(),1)=0,"",INDEX(Holiday!$E:$E,ROW(),1))</f>
        <v>41029</v>
      </c>
    </row>
    <row r="56" spans="18:18" ht="14.25" customHeight="1" x14ac:dyDescent="0.15">
      <c r="R56" s="1" t="str">
        <f ca="1">IF(INDEX(Holiday!$E:$E,ROW(),1)=0,"",INDEX(Holiday!$E:$E,ROW(),1))</f>
        <v/>
      </c>
    </row>
    <row r="57" spans="18:18" ht="14.25" customHeight="1" x14ac:dyDescent="0.15">
      <c r="R57" s="1">
        <f ca="1">IF(INDEX(Holiday!$E:$E,ROW(),1)=0,"",INDEX(Holiday!$E:$E,ROW(),1))</f>
        <v>41032</v>
      </c>
    </row>
    <row r="58" spans="18:18" ht="14.25" customHeight="1" x14ac:dyDescent="0.15">
      <c r="R58" s="1">
        <f ca="1">IF(INDEX(Holiday!$E:$E,ROW(),1)=0,"",INDEX(Holiday!$E:$E,ROW(),1))</f>
        <v>41033</v>
      </c>
    </row>
    <row r="59" spans="18:18" ht="14.25" customHeight="1" x14ac:dyDescent="0.15">
      <c r="R59" s="1">
        <f ca="1">IF(INDEX(Holiday!$E:$E,ROW(),1)=0,"",INDEX(Holiday!$E:$E,ROW(),1))</f>
        <v>41034</v>
      </c>
    </row>
    <row r="60" spans="18:18" ht="14.25" customHeight="1" x14ac:dyDescent="0.15">
      <c r="R60" s="1" t="str">
        <f ca="1">IF(INDEX(Holiday!$E:$E,ROW(),1)=0,"",INDEX(Holiday!$E:$E,ROW(),1))</f>
        <v/>
      </c>
    </row>
    <row r="61" spans="18:18" ht="14.25" customHeight="1" x14ac:dyDescent="0.15">
      <c r="R61" s="1">
        <f ca="1">IF(INDEX(Holiday!$E:$E,ROW(),1)=0,"",INDEX(Holiday!$E:$E,ROW(),1))</f>
        <v>41106</v>
      </c>
    </row>
    <row r="62" spans="18:18" ht="14.25" customHeight="1" x14ac:dyDescent="0.15">
      <c r="R62" s="1" t="str">
        <f ca="1">IF(INDEX(Holiday!$E:$E,ROW(),1)=0,"",INDEX(Holiday!$E:$E,ROW(),1))</f>
        <v/>
      </c>
    </row>
    <row r="63" spans="18:18" ht="14.25" customHeight="1" x14ac:dyDescent="0.15">
      <c r="R63" s="1">
        <f ca="1">IF(INDEX(Holiday!$E:$E,ROW(),1)=0,"",INDEX(Holiday!$E:$E,ROW(),1))</f>
        <v>41169</v>
      </c>
    </row>
    <row r="64" spans="18:18" x14ac:dyDescent="0.15">
      <c r="R64" s="1" t="str">
        <f ca="1">IF(INDEX(Holiday!$E:$E,ROW(),1)=0,"",INDEX(Holiday!$E:$E,ROW(),1))</f>
        <v/>
      </c>
    </row>
    <row r="65" spans="18:18" x14ac:dyDescent="0.15">
      <c r="R65" s="1">
        <f ca="1">IF(INDEX(Holiday!$E:$E,ROW(),1)=0,"",INDEX(Holiday!$E:$E,ROW(),1))</f>
        <v>41174</v>
      </c>
    </row>
    <row r="66" spans="18:18" x14ac:dyDescent="0.15">
      <c r="R66" s="1" t="str">
        <f ca="1">IF(INDEX(Holiday!$E:$E,ROW(),1)=0,"",INDEX(Holiday!$E:$E,ROW(),1))</f>
        <v/>
      </c>
    </row>
    <row r="67" spans="18:18" x14ac:dyDescent="0.15">
      <c r="R67" s="1">
        <f ca="1">IF(INDEX(Holiday!$E:$E,ROW(),1)=0,"",INDEX(Holiday!$E:$E,ROW(),1))</f>
        <v>41190</v>
      </c>
    </row>
    <row r="68" spans="18:18" x14ac:dyDescent="0.15">
      <c r="R68" s="1" t="str">
        <f ca="1">IF(INDEX(Holiday!$E:$E,ROW(),1)=0,"",INDEX(Holiday!$E:$E,ROW(),1))</f>
        <v/>
      </c>
    </row>
    <row r="69" spans="18:18" x14ac:dyDescent="0.15">
      <c r="R69" s="1">
        <f ca="1">IF(INDEX(Holiday!$E:$E,ROW(),1)=0,"",INDEX(Holiday!$E:$E,ROW(),1))</f>
        <v>41216</v>
      </c>
    </row>
    <row r="70" spans="18:18" x14ac:dyDescent="0.15">
      <c r="R70" s="1" t="str">
        <f ca="1">IF(INDEX(Holiday!$E:$E,ROW(),1)=0,"",INDEX(Holiday!$E:$E,ROW(),1))</f>
        <v/>
      </c>
    </row>
    <row r="71" spans="18:18" x14ac:dyDescent="0.15">
      <c r="R71" s="1">
        <f ca="1">IF(INDEX(Holiday!$E:$E,ROW(),1)=0,"",INDEX(Holiday!$E:$E,ROW(),1))</f>
        <v>41236</v>
      </c>
    </row>
    <row r="72" spans="18:18" x14ac:dyDescent="0.15">
      <c r="R72" s="1" t="str">
        <f ca="1">IF(INDEX(Holiday!$E:$E,ROW(),1)=0,"",INDEX(Holiday!$E:$E,ROW(),1))</f>
        <v/>
      </c>
    </row>
    <row r="73" spans="18:18" x14ac:dyDescent="0.15">
      <c r="R73" s="1">
        <f ca="1">IF(INDEX(Holiday!$E:$E,ROW(),1)=0,"",INDEX(Holiday!$E:$E,ROW(),1))</f>
        <v>41266</v>
      </c>
    </row>
    <row r="74" spans="18:18" x14ac:dyDescent="0.15">
      <c r="R74" s="1">
        <f ca="1">IF(INDEX(Holiday!$E:$E,ROW(),1)=0,"",INDEX(Holiday!$E:$E,ROW(),1))</f>
        <v>41267</v>
      </c>
    </row>
    <row r="75" spans="18:18" x14ac:dyDescent="0.15">
      <c r="R75" s="1">
        <f ca="1">IF(INDEX(Holiday!$E:$E,ROW(),1)=0,"",INDEX(Holiday!$E:$E,ROW(),1))</f>
        <v>41273</v>
      </c>
    </row>
    <row r="76" spans="18:18" x14ac:dyDescent="0.15">
      <c r="R76" s="1">
        <f ca="1">IF(INDEX(Holiday!$E:$E,ROW(),1)=0,"",INDEX(Holiday!$E:$E,ROW(),1))</f>
        <v>41274</v>
      </c>
    </row>
    <row r="77" spans="18:18" x14ac:dyDescent="0.15">
      <c r="R77" s="1">
        <f ca="1">IF(INDEX(Holiday!$E:$E,ROW(),1)=0,"",INDEX(Holiday!$E:$E,ROW(),1))</f>
        <v>41275</v>
      </c>
    </row>
    <row r="78" spans="18:18" x14ac:dyDescent="0.15">
      <c r="R78" s="1">
        <f ca="1">IF(INDEX(Holiday!$E:$E,ROW(),1)=0,"",INDEX(Holiday!$E:$E,ROW(),1))</f>
        <v>41276</v>
      </c>
    </row>
    <row r="79" spans="18:18" x14ac:dyDescent="0.15">
      <c r="R79" s="1">
        <f ca="1">IF(INDEX(Holiday!$E:$E,ROW(),1)=0,"",INDEX(Holiday!$E:$E,ROW(),1))</f>
        <v>41277</v>
      </c>
    </row>
    <row r="80" spans="18:18" x14ac:dyDescent="0.15">
      <c r="R80" s="1" t="str">
        <f ca="1">IF(INDEX(Holiday!$E:$E,ROW(),1)=0,"",INDEX(Holiday!$E:$E,ROW(),1))</f>
        <v/>
      </c>
    </row>
    <row r="81" spans="18:18" x14ac:dyDescent="0.15">
      <c r="R81" s="1">
        <f ca="1">IF(INDEX(Holiday!$E:$E,ROW(),1)=0,"",INDEX(Holiday!$E:$E,ROW(),1))</f>
        <v>41288</v>
      </c>
    </row>
    <row r="82" spans="18:18" x14ac:dyDescent="0.15">
      <c r="R82" s="1" t="str">
        <f ca="1">IF(INDEX(Holiday!$E:$E,ROW(),1)=0,"",INDEX(Holiday!$E:$E,ROW(),1))</f>
        <v/>
      </c>
    </row>
    <row r="83" spans="18:18" x14ac:dyDescent="0.15">
      <c r="R83" s="1">
        <f ca="1">IF(INDEX(Holiday!$E:$E,ROW(),1)=0,"",INDEX(Holiday!$E:$E,ROW(),1))</f>
        <v>41316</v>
      </c>
    </row>
    <row r="84" spans="18:18" x14ac:dyDescent="0.15">
      <c r="R84" s="1" t="str">
        <f ca="1">IF(INDEX(Holiday!$E:$E,ROW(),1)=0,"",INDEX(Holiday!$E:$E,ROW(),1))</f>
        <v/>
      </c>
    </row>
    <row r="85" spans="18:18" x14ac:dyDescent="0.15">
      <c r="R85" s="1">
        <f ca="1">IF(INDEX(Holiday!$E:$E,ROW(),1)=0,"",INDEX(Holiday!$E:$E,ROW(),1))</f>
        <v>41353</v>
      </c>
    </row>
    <row r="86" spans="18:18" x14ac:dyDescent="0.15">
      <c r="R86" s="1" t="str">
        <f ca="1">IF(INDEX(Holiday!$E:$E,ROW(),1)=0,"",INDEX(Holiday!$E:$E,ROW(),1))</f>
        <v/>
      </c>
    </row>
    <row r="87" spans="18:18" x14ac:dyDescent="0.15">
      <c r="R87" s="1">
        <f ca="1">IF(INDEX(Holiday!$E:$E,ROW(),1)=0,"",INDEX(Holiday!$E:$E,ROW(),1))</f>
        <v>41393</v>
      </c>
    </row>
    <row r="88" spans="18:18" x14ac:dyDescent="0.15">
      <c r="R88" s="1" t="str">
        <f ca="1">IF(INDEX(Holiday!$E:$E,ROW(),1)=0,"",INDEX(Holiday!$E:$E,ROW(),1))</f>
        <v/>
      </c>
    </row>
    <row r="89" spans="18:18" x14ac:dyDescent="0.15">
      <c r="R89" s="1" t="str">
        <f ca="1">IF(INDEX(Holiday!$E:$E,ROW(),1)=0,"",INDEX(Holiday!$E:$E,ROW(),1))</f>
        <v/>
      </c>
    </row>
    <row r="90" spans="18:18" x14ac:dyDescent="0.15">
      <c r="R90" s="1">
        <f ca="1">IF(INDEX(Holiday!$E:$E,ROW(),1)=0,"",INDEX(Holiday!$E:$E,ROW(),1))</f>
        <v>41397</v>
      </c>
    </row>
    <row r="91" spans="18:18" x14ac:dyDescent="0.15">
      <c r="R91" s="1">
        <f ca="1">IF(INDEX(Holiday!$E:$E,ROW(),1)=0,"",INDEX(Holiday!$E:$E,ROW(),1))</f>
        <v>41398</v>
      </c>
    </row>
    <row r="92" spans="18:18" x14ac:dyDescent="0.15">
      <c r="R92" s="1">
        <f ca="1">IF(INDEX(Holiday!$E:$E,ROW(),1)=0,"",INDEX(Holiday!$E:$E,ROW(),1))</f>
        <v>41399</v>
      </c>
    </row>
    <row r="93" spans="18:18" x14ac:dyDescent="0.15">
      <c r="R93" s="1">
        <f ca="1">IF(INDEX(Holiday!$E:$E,ROW(),1)=0,"",INDEX(Holiday!$E:$E,ROW(),1))</f>
        <v>41400</v>
      </c>
    </row>
    <row r="94" spans="18:18" x14ac:dyDescent="0.15">
      <c r="R94" s="1">
        <f ca="1">IF(INDEX(Holiday!$E:$E,ROW(),1)=0,"",INDEX(Holiday!$E:$E,ROW(),1))</f>
        <v>41470</v>
      </c>
    </row>
    <row r="95" spans="18:18" x14ac:dyDescent="0.15">
      <c r="R95" s="1" t="str">
        <f ca="1">IF(INDEX(Holiday!$E:$E,ROW(),1)=0,"",INDEX(Holiday!$E:$E,ROW(),1))</f>
        <v/>
      </c>
    </row>
    <row r="96" spans="18:18" x14ac:dyDescent="0.15">
      <c r="R96" s="1">
        <f ca="1">IF(INDEX(Holiday!$E:$E,ROW(),1)=0,"",INDEX(Holiday!$E:$E,ROW(),1))</f>
        <v>41533</v>
      </c>
    </row>
    <row r="97" spans="18:18" x14ac:dyDescent="0.15">
      <c r="R97" s="1" t="str">
        <f ca="1">IF(INDEX(Holiday!$E:$E,ROW(),1)=0,"",INDEX(Holiday!$E:$E,ROW(),1))</f>
        <v/>
      </c>
    </row>
    <row r="98" spans="18:18" x14ac:dyDescent="0.15">
      <c r="R98" s="1">
        <f ca="1">IF(INDEX(Holiday!$E:$E,ROW(),1)=0,"",INDEX(Holiday!$E:$E,ROW(),1))</f>
        <v>41540</v>
      </c>
    </row>
    <row r="99" spans="18:18" x14ac:dyDescent="0.15">
      <c r="R99" s="1" t="str">
        <f ca="1">IF(INDEX(Holiday!$E:$E,ROW(),1)=0,"",INDEX(Holiday!$E:$E,ROW(),1))</f>
        <v/>
      </c>
    </row>
    <row r="100" spans="18:18" x14ac:dyDescent="0.15">
      <c r="R100" s="1">
        <f ca="1">IF(INDEX(Holiday!$E:$E,ROW(),1)=0,"",INDEX(Holiday!$E:$E,ROW(),1))</f>
        <v>41561</v>
      </c>
    </row>
    <row r="101" spans="18:18" x14ac:dyDescent="0.15">
      <c r="R101" s="1" t="str">
        <f ca="1">IF(INDEX(Holiday!$E:$E,ROW(),1)=0,"",INDEX(Holiday!$E:$E,ROW(),1))</f>
        <v/>
      </c>
    </row>
    <row r="102" spans="18:18" x14ac:dyDescent="0.15">
      <c r="R102" s="1">
        <f ca="1">IF(INDEX(Holiday!$E:$E,ROW(),1)=0,"",INDEX(Holiday!$E:$E,ROW(),1))</f>
        <v>41581</v>
      </c>
    </row>
    <row r="103" spans="18:18" x14ac:dyDescent="0.15">
      <c r="R103" s="1">
        <f ca="1">IF(INDEX(Holiday!$E:$E,ROW(),1)=0,"",INDEX(Holiday!$E:$E,ROW(),1))</f>
        <v>41582</v>
      </c>
    </row>
    <row r="104" spans="18:18" x14ac:dyDescent="0.15">
      <c r="R104" s="1">
        <f ca="1">IF(INDEX(Holiday!$E:$E,ROW(),1)=0,"",INDEX(Holiday!$E:$E,ROW(),1))</f>
        <v>41601</v>
      </c>
    </row>
    <row r="105" spans="18:18" x14ac:dyDescent="0.15">
      <c r="R105" s="1" t="str">
        <f ca="1">IF(INDEX(Holiday!$E:$E,ROW(),1)=0,"",INDEX(Holiday!$E:$E,ROW(),1))</f>
        <v/>
      </c>
    </row>
    <row r="106" spans="18:18" x14ac:dyDescent="0.15">
      <c r="R106" s="1">
        <f ca="1">IF(INDEX(Holiday!$E:$E,ROW(),1)=0,"",INDEX(Holiday!$E:$E,ROW(),1))</f>
        <v>41631</v>
      </c>
    </row>
    <row r="107" spans="18:18" x14ac:dyDescent="0.15">
      <c r="R107" s="1" t="str">
        <f ca="1">IF(INDEX(Holiday!$E:$E,ROW(),1)=0,"",INDEX(Holiday!$E:$E,ROW(),1))</f>
        <v/>
      </c>
    </row>
    <row r="108" spans="18:18" x14ac:dyDescent="0.15">
      <c r="R108" s="1">
        <f ca="1">IF(INDEX(Holiday!$E:$E,ROW(),1)=0,"",INDEX(Holiday!$E:$E,ROW(),1))</f>
        <v>41638</v>
      </c>
    </row>
    <row r="109" spans="18:18" x14ac:dyDescent="0.15">
      <c r="R109" s="1">
        <f ca="1">IF(INDEX(Holiday!$E:$E,ROW(),1)=0,"",INDEX(Holiday!$E:$E,ROW(),1))</f>
        <v>41639</v>
      </c>
    </row>
    <row r="110" spans="18:18" x14ac:dyDescent="0.15">
      <c r="R110" s="1" t="str">
        <f>IF(INDEX(Holiday!$E:$E,ROW(),1)=0,"",INDEX(Holiday!$E:$E,ROW(),1))</f>
        <v/>
      </c>
    </row>
    <row r="111" spans="18:18" x14ac:dyDescent="0.15">
      <c r="R111" s="1" t="str">
        <f>IF(INDEX(Holiday!$E:$E,ROW(),1)=0,"",INDEX(Holiday!$E:$E,ROW(),1))</f>
        <v/>
      </c>
    </row>
    <row r="112" spans="18:18" x14ac:dyDescent="0.15">
      <c r="R112" s="1" t="str">
        <f>IF(INDEX(Holiday!$E:$E,ROW(),1)=0,"",INDEX(Holiday!$E:$E,ROW(),1))</f>
        <v/>
      </c>
    </row>
    <row r="113" spans="18:18" x14ac:dyDescent="0.15">
      <c r="R113" s="1" t="str">
        <f>IF(INDEX(Holiday!$E:$E,ROW(),1)=0,"",INDEX(Holiday!$E:$E,ROW(),1))</f>
        <v/>
      </c>
    </row>
    <row r="114" spans="18:18" x14ac:dyDescent="0.15">
      <c r="R114" s="1" t="str">
        <f>IF(INDEX(Holiday!$E:$E,ROW(),1)=0,"",INDEX(Holiday!$E:$E,ROW(),1))</f>
        <v/>
      </c>
    </row>
    <row r="115" spans="18:18" x14ac:dyDescent="0.15">
      <c r="R115" s="1" t="str">
        <f>IF(INDEX(Holiday!$E:$E,ROW(),1)=0,"",INDEX(Holiday!$E:$E,ROW(),1))</f>
        <v/>
      </c>
    </row>
    <row r="116" spans="18:18" x14ac:dyDescent="0.15">
      <c r="R116" s="1" t="str">
        <f>IF(INDEX(Holiday!$E:$E,ROW(),1)=0,"",INDEX(Holiday!$E:$E,ROW(),1))</f>
        <v/>
      </c>
    </row>
    <row r="117" spans="18:18" x14ac:dyDescent="0.15">
      <c r="R117" s="1" t="str">
        <f>IF(INDEX(Holiday!$E:$E,ROW(),1)=0,"",INDEX(Holiday!$E:$E,ROW(),1))</f>
        <v/>
      </c>
    </row>
    <row r="118" spans="18:18" x14ac:dyDescent="0.15">
      <c r="R118" s="1" t="str">
        <f>IF(INDEX(Holiday!$E:$E,ROW(),1)=0,"",INDEX(Holiday!$E:$E,ROW(),1))</f>
        <v/>
      </c>
    </row>
    <row r="119" spans="18:18" x14ac:dyDescent="0.15">
      <c r="R119" s="1" t="str">
        <f>IF(INDEX(Holiday!$E:$E,ROW(),1)=0,"",INDEX(Holiday!$E:$E,ROW(),1))</f>
        <v/>
      </c>
    </row>
    <row r="120" spans="18:18" x14ac:dyDescent="0.15">
      <c r="R120" s="1" t="str">
        <f>IF(INDEX(Holiday!$E:$E,ROW(),1)=0,"",INDEX(Holiday!$E:$E,ROW(),1))</f>
        <v/>
      </c>
    </row>
    <row r="121" spans="18:18" x14ac:dyDescent="0.15">
      <c r="R121" s="1" t="str">
        <f>IF(INDEX(Holiday!$E:$E,ROW(),1)=0,"",INDEX(Holiday!$E:$E,ROW(),1))</f>
        <v/>
      </c>
    </row>
    <row r="122" spans="18:18" x14ac:dyDescent="0.15">
      <c r="R122" s="1"/>
    </row>
  </sheetData>
  <sheetCalcPr fullCalcOnLoad="1"/>
  <mergeCells count="4">
    <mergeCell ref="L1:M3"/>
    <mergeCell ref="J2:K3"/>
    <mergeCell ref="F18:K18"/>
    <mergeCell ref="J1:K1"/>
  </mergeCells>
  <phoneticPr fontId="1"/>
  <conditionalFormatting sqref="J32:P32 J22:P22 J24:P24 J26:P26 J28:P28 J30:P30">
    <cfRule type="expression" dxfId="12" priority="1" stopIfTrue="1">
      <formula>MONTH(J22)&lt;&gt;MONTH($L$1)</formula>
    </cfRule>
    <cfRule type="expression" dxfId="11" priority="2" stopIfTrue="1">
      <formula>AND(MONTH(J22)=MONTH($L$1),NOT(ISERROR(MATCH(J22,$R$1:$R$113,0))))</formula>
    </cfRule>
  </conditionalFormatting>
  <conditionalFormatting sqref="J21:P21 J23:P23 J25:P25 J27:P27 J29:P29 J31:P31">
    <cfRule type="expression" dxfId="10" priority="3" stopIfTrue="1">
      <formula>MONTH(J21)&lt;&gt;MONTH(#REF!)</formula>
    </cfRule>
    <cfRule type="expression" dxfId="9" priority="4" stopIfTrue="1">
      <formula>AND(MONTH(J21)=MONTH(#REF!),NOT(ISERROR(MATCH(J21,$R$1:$R$151,0))))</formula>
    </cfRule>
  </conditionalFormatting>
  <conditionalFormatting sqref="J5:P5 J7:P7 J9:P9 J11:P11 J13:P13 J15:P15">
    <cfRule type="expression" dxfId="8" priority="5" stopIfTrue="1">
      <formula>MONTH(J5)&lt;&gt;MONTH($L$1)</formula>
    </cfRule>
    <cfRule type="expression" dxfId="7" priority="6" stopIfTrue="1">
      <formula>AND(MONTH(J5)=MONTH($L$1),NOT(ISERROR(MATCH(J5,$R$1:$R$151,0))))</formula>
    </cfRule>
  </conditionalFormatting>
  <conditionalFormatting sqref="J6:P6 J8:P8 J10:P10 J12:P12 J14:P14 J16:P16">
    <cfRule type="expression" dxfId="6" priority="7" stopIfTrue="1">
      <formula>MONTH(J6)&lt;&gt;MONTH($C$1)</formula>
    </cfRule>
    <cfRule type="expression" dxfId="5" priority="8" stopIfTrue="1">
      <formula>AND(MONTH(J6)=MONTH($C$1),NOT(ISERROR(MATCH(J6,$I$1:$I$112,0))))</formula>
    </cfRule>
  </conditionalFormatting>
  <dataValidations count="1">
    <dataValidation type="list" allowBlank="1" showInputMessage="1" showErrorMessage="1" sqref="Q1">
      <formula1>"表示,非表示"</formula1>
    </dataValidation>
  </dataValidations>
  <printOptions horizontalCentered="1" verticalCentered="1"/>
  <pageMargins left="0" right="0" top="0" bottom="0" header="0" footer="0"/>
  <pageSetup paperSize="9" orientation="landscape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8" r:id="rId4" name="SpinButton2">
          <controlPr defaultSize="0" print="0" autoLine="0" autoPict="0" linkedCell="Holiday!B1" r:id="rId5">
            <anchor moveWithCells="1">
              <from>
                <xdr:col>10</xdr:col>
                <xdr:colOff>0</xdr:colOff>
                <xdr:row>0</xdr:row>
                <xdr:rowOff>0</xdr:rowOff>
              </from>
              <to>
                <xdr:col>11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9218" r:id="rId4" name="SpinButton2"/>
      </mc:Fallback>
    </mc:AlternateContent>
    <mc:AlternateContent xmlns:mc="http://schemas.openxmlformats.org/markup-compatibility/2006">
      <mc:Choice Requires="x14">
        <control shapeId="9217" r:id="rId6" name="SpinButton1">
          <controlPr defaultSize="0" print="0" autoLine="0" linkedCell="Holiday!B2" r:id="rId5">
            <anchor moveWithCells="1">
              <from>
                <xdr:col>13</xdr:col>
                <xdr:colOff>0</xdr:colOff>
                <xdr:row>0</xdr:row>
                <xdr:rowOff>0</xdr:rowOff>
              </from>
              <to>
                <xdr:col>14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9217" r:id="rId6" name="Spin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U122"/>
  <sheetViews>
    <sheetView showGridLines="0" view="pageBreakPreview" zoomScaleNormal="100" workbookViewId="0">
      <pane ySplit="2" topLeftCell="A3" activePane="bottomLeft" state="frozen"/>
      <selection pane="bottomLeft" activeCell="T1" sqref="T1"/>
    </sheetView>
  </sheetViews>
  <sheetFormatPr defaultRowHeight="14.25" x14ac:dyDescent="0.15"/>
  <cols>
    <col min="1" max="1" width="3.125" style="3" customWidth="1"/>
    <col min="2" max="2" width="3.625" style="3" customWidth="1"/>
    <col min="3" max="16" width="5.875" style="3" customWidth="1"/>
    <col min="17" max="17" width="2.625" style="3" customWidth="1"/>
    <col min="18" max="18" width="1.625" style="3" customWidth="1"/>
    <col min="19" max="19" width="3.125" style="3" customWidth="1"/>
    <col min="20" max="20" width="9" style="3"/>
    <col min="21" max="21" width="10.625" style="3" customWidth="1"/>
    <col min="22" max="16384" width="9" style="3"/>
  </cols>
  <sheetData>
    <row r="1" spans="1:21" ht="30" customHeight="1" x14ac:dyDescent="0.15">
      <c r="A1" s="315">
        <f>DATE(Holiday!B1,Holiday!B2,1)</f>
        <v>40909</v>
      </c>
      <c r="B1" s="315"/>
      <c r="C1" s="315"/>
      <c r="D1" s="315"/>
      <c r="E1" s="315"/>
      <c r="O1" s="314">
        <f>A1</f>
        <v>40909</v>
      </c>
      <c r="P1" s="314"/>
      <c r="Q1" s="314"/>
      <c r="R1" s="314"/>
      <c r="S1" s="314"/>
      <c r="T1" s="179" t="s">
        <v>41</v>
      </c>
      <c r="U1" s="1" t="str">
        <f>IF(INDEX(Holiday!$E:$E,ROW(),1)=0,"",INDEX(Holiday!$E:$E,ROW(),1))</f>
        <v/>
      </c>
    </row>
    <row r="2" spans="1:21" ht="15" customHeight="1" x14ac:dyDescent="0.15">
      <c r="A2" s="139"/>
      <c r="B2" s="140"/>
      <c r="C2" s="141"/>
      <c r="D2" s="142">
        <v>7</v>
      </c>
      <c r="E2" s="142">
        <f t="shared" ref="E2:P2" si="0">D2+1</f>
        <v>8</v>
      </c>
      <c r="F2" s="142">
        <f t="shared" si="0"/>
        <v>9</v>
      </c>
      <c r="G2" s="142">
        <f t="shared" si="0"/>
        <v>10</v>
      </c>
      <c r="H2" s="142">
        <f t="shared" si="0"/>
        <v>11</v>
      </c>
      <c r="I2" s="142">
        <f t="shared" si="0"/>
        <v>12</v>
      </c>
      <c r="J2" s="142">
        <f t="shared" si="0"/>
        <v>13</v>
      </c>
      <c r="K2" s="142">
        <f t="shared" si="0"/>
        <v>14</v>
      </c>
      <c r="L2" s="142">
        <f t="shared" si="0"/>
        <v>15</v>
      </c>
      <c r="M2" s="142">
        <f t="shared" si="0"/>
        <v>16</v>
      </c>
      <c r="N2" s="142">
        <f t="shared" si="0"/>
        <v>17</v>
      </c>
      <c r="O2" s="142">
        <f>N2+1</f>
        <v>18</v>
      </c>
      <c r="P2" s="143">
        <f t="shared" si="0"/>
        <v>19</v>
      </c>
      <c r="Q2" s="144"/>
      <c r="R2" s="144"/>
      <c r="S2" s="139"/>
      <c r="U2" s="1"/>
    </row>
    <row r="3" spans="1:21" ht="12.6" customHeight="1" x14ac:dyDescent="0.15">
      <c r="A3" s="133">
        <f>A1</f>
        <v>40909</v>
      </c>
      <c r="B3" s="137">
        <f>A3</f>
        <v>40909</v>
      </c>
      <c r="C3" s="196" t="str">
        <f>IF($T$1="非表示","",IF(ISERROR(MATCH(A3,Schedule!$A:$A,0)),"",IF(INDEX(Schedule!$1:$1048576,MATCH(A3,Schedule!$A:$A,0),4)=0,"",INDEX(Schedule!$1:$1048576,MATCH(A3,Schedule!$A:$A,0),4))))</f>
        <v/>
      </c>
      <c r="D3" s="197" t="str">
        <f>IF($T$1="非表示","",IF(ISERROR(MATCH(A3,Schedule!$A:$A,0)),"",IF(INDEX(Schedule!$1:$1048576,MATCH(A3,Schedule!$A:$A,0),5)=0,"",INDEX(Schedule!$1:$1048576,MATCH(A3,Schedule!$A:$A,0),5))))</f>
        <v/>
      </c>
      <c r="E3" s="197" t="str">
        <f>IF($T$1="非表示","",IF(ISERROR(MATCH(A3,Schedule!$A:$A,0)),"",IF(INDEX(Schedule!$1:$1048576,MATCH(A3,Schedule!$A:$A,0),6)=0,"",INDEX(Schedule!$1:$1048576,MATCH(A3,Schedule!$A:$A,0),6))))</f>
        <v/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136">
        <f t="shared" ref="Q3:Q29" si="1">DATEDIF(DATE(YEAR($A$1),1,1),A3,"d")</f>
        <v>0</v>
      </c>
      <c r="R3" s="148">
        <f>A3</f>
        <v>40909</v>
      </c>
      <c r="S3" s="138">
        <f>A3</f>
        <v>40909</v>
      </c>
      <c r="U3" s="1" t="str">
        <f>IF(INDEX(Holiday!$E:$E,ROW(),1)=0,"",INDEX(Holiday!$E:$E,ROW(),1))</f>
        <v/>
      </c>
    </row>
    <row r="4" spans="1:21" ht="12.6" customHeight="1" x14ac:dyDescent="0.15">
      <c r="A4" s="131">
        <f>A3+1</f>
        <v>40910</v>
      </c>
      <c r="B4" s="137">
        <f t="shared" ref="B4:B33" si="2">A4</f>
        <v>40910</v>
      </c>
      <c r="C4" s="198" t="str">
        <f>IF($T$1="非表示","",IF(ISERROR(MATCH(A4,Schedule!$A:$A,0)),"",IF(INDEX(Schedule!$1:$1048576,MATCH(A4,Schedule!$A:$A,0),4)=0,"",INDEX(Schedule!$1:$1048576,MATCH(A4,Schedule!$A:$A,0),4))))</f>
        <v/>
      </c>
      <c r="D4" s="199" t="str">
        <f>IF($T$1="非表示","",IF(ISERROR(MATCH(A4,Schedule!$A:$A,0)),"",IF(INDEX(Schedule!$1:$1048576,MATCH(A4,Schedule!$A:$A,0),5)=0,"",INDEX(Schedule!$1:$1048576,MATCH(A4,Schedule!$A:$A,0),5))))</f>
        <v/>
      </c>
      <c r="E4" s="199" t="str">
        <f>IF($T$1="非表示","",IF(ISERROR(MATCH(A4,Schedule!$A:$A,0)),"",IF(INDEX(Schedule!$1:$1048576,MATCH(A4,Schedule!$A:$A,0),6)=0,"",INDEX(Schedule!$1:$1048576,MATCH(A4,Schedule!$A:$A,0),6))))</f>
        <v/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2"/>
      <c r="Q4" s="129">
        <f t="shared" si="1"/>
        <v>1</v>
      </c>
      <c r="R4" s="148">
        <f t="shared" ref="R4:R33" si="3">A4</f>
        <v>40910</v>
      </c>
      <c r="S4" s="138">
        <f t="shared" ref="S4:S15" si="4">A4</f>
        <v>40910</v>
      </c>
      <c r="U4" s="1" t="str">
        <f>IF(INDEX(Holiday!$E:$E,ROW(),1)=0,"",INDEX(Holiday!$E:$E,ROW(),1))</f>
        <v/>
      </c>
    </row>
    <row r="5" spans="1:21" ht="12.6" customHeight="1" x14ac:dyDescent="0.15">
      <c r="A5" s="131">
        <f t="shared" ref="A5:A15" si="5">A4+1</f>
        <v>40911</v>
      </c>
      <c r="B5" s="137">
        <f t="shared" si="2"/>
        <v>40911</v>
      </c>
      <c r="C5" s="198" t="str">
        <f>IF($T$1="非表示","",IF(ISERROR(MATCH(A5,Schedule!$A:$A,0)),"",IF(INDEX(Schedule!$1:$1048576,MATCH(A5,Schedule!$A:$A,0),4)=0,"",INDEX(Schedule!$1:$1048576,MATCH(A5,Schedule!$A:$A,0),4))))</f>
        <v/>
      </c>
      <c r="D5" s="199" t="str">
        <f>IF($T$1="非表示","",IF(ISERROR(MATCH(A5,Schedule!$A:$A,0)),"",IF(INDEX(Schedule!$1:$1048576,MATCH(A5,Schedule!$A:$A,0),5)=0,"",INDEX(Schedule!$1:$1048576,MATCH(A5,Schedule!$A:$A,0),5))))</f>
        <v/>
      </c>
      <c r="E5" s="199" t="str">
        <f>IF($T$1="非表示","",IF(ISERROR(MATCH(A5,Schedule!$A:$A,0)),"",IF(INDEX(Schedule!$1:$1048576,MATCH(A5,Schedule!$A:$A,0),6)=0,"",INDEX(Schedule!$1:$1048576,MATCH(A5,Schedule!$A:$A,0),6))))</f>
        <v/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2"/>
      <c r="Q5" s="129">
        <f t="shared" si="1"/>
        <v>2</v>
      </c>
      <c r="R5" s="148">
        <f t="shared" si="3"/>
        <v>40911</v>
      </c>
      <c r="S5" s="138">
        <f t="shared" si="4"/>
        <v>40911</v>
      </c>
      <c r="U5" s="1" t="str">
        <f>IF(INDEX(Holiday!$E:$E,ROW(),1)=0,"",INDEX(Holiday!$E:$E,ROW(),1))</f>
        <v/>
      </c>
    </row>
    <row r="6" spans="1:21" ht="12.6" customHeight="1" x14ac:dyDescent="0.15">
      <c r="A6" s="131">
        <f t="shared" si="5"/>
        <v>40912</v>
      </c>
      <c r="B6" s="137">
        <f t="shared" si="2"/>
        <v>40912</v>
      </c>
      <c r="C6" s="198" t="str">
        <f>IF($T$1="非表示","",IF(ISERROR(MATCH(A6,Schedule!$A:$A,0)),"",IF(INDEX(Schedule!$1:$1048576,MATCH(A6,Schedule!$A:$A,0),4)=0,"",INDEX(Schedule!$1:$1048576,MATCH(A6,Schedule!$A:$A,0),4))))</f>
        <v/>
      </c>
      <c r="D6" s="199" t="str">
        <f>IF($T$1="非表示","",IF(ISERROR(MATCH(A6,Schedule!$A:$A,0)),"",IF(INDEX(Schedule!$1:$1048576,MATCH(A6,Schedule!$A:$A,0),5)=0,"",INDEX(Schedule!$1:$1048576,MATCH(A6,Schedule!$A:$A,0),5))))</f>
        <v/>
      </c>
      <c r="E6" s="199" t="str">
        <f>IF($T$1="非表示","",IF(ISERROR(MATCH(A6,Schedule!$A:$A,0)),"",IF(INDEX(Schedule!$1:$1048576,MATCH(A6,Schedule!$A:$A,0),6)=0,"",INDEX(Schedule!$1:$1048576,MATCH(A6,Schedule!$A:$A,0),6))))</f>
        <v/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2"/>
      <c r="Q6" s="129">
        <f t="shared" si="1"/>
        <v>3</v>
      </c>
      <c r="R6" s="148">
        <f t="shared" si="3"/>
        <v>40912</v>
      </c>
      <c r="S6" s="138">
        <f t="shared" si="4"/>
        <v>40912</v>
      </c>
      <c r="U6" s="1" t="str">
        <f>IF(INDEX(Holiday!$E:$E,ROW(),1)=0,"",INDEX(Holiday!$E:$E,ROW(),1))</f>
        <v/>
      </c>
    </row>
    <row r="7" spans="1:21" ht="12.6" customHeight="1" x14ac:dyDescent="0.15">
      <c r="A7" s="131">
        <f t="shared" si="5"/>
        <v>40913</v>
      </c>
      <c r="B7" s="137">
        <f t="shared" si="2"/>
        <v>40913</v>
      </c>
      <c r="C7" s="198" t="str">
        <f>IF($T$1="非表示","",IF(ISERROR(MATCH(A7,Schedule!$A:$A,0)),"",IF(INDEX(Schedule!$1:$1048576,MATCH(A7,Schedule!$A:$A,0),4)=0,"",INDEX(Schedule!$1:$1048576,MATCH(A7,Schedule!$A:$A,0),4))))</f>
        <v>1/5_項目1</v>
      </c>
      <c r="D7" s="199" t="str">
        <f>IF($T$1="非表示","",IF(ISERROR(MATCH(A7,Schedule!$A:$A,0)),"",IF(INDEX(Schedule!$1:$1048576,MATCH(A7,Schedule!$A:$A,0),5)=0,"",INDEX(Schedule!$1:$1048576,MATCH(A7,Schedule!$A:$A,0),5))))</f>
        <v>1/5_項目2</v>
      </c>
      <c r="E7" s="199" t="str">
        <f>IF($T$1="非表示","",IF(ISERROR(MATCH(A7,Schedule!$A:$A,0)),"",IF(INDEX(Schedule!$1:$1048576,MATCH(A7,Schedule!$A:$A,0),6)=0,"",INDEX(Schedule!$1:$1048576,MATCH(A7,Schedule!$A:$A,0),6))))</f>
        <v>1/5_項目3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2"/>
      <c r="Q7" s="129">
        <f t="shared" si="1"/>
        <v>4</v>
      </c>
      <c r="R7" s="148">
        <f t="shared" si="3"/>
        <v>40913</v>
      </c>
      <c r="S7" s="138">
        <f t="shared" si="4"/>
        <v>40913</v>
      </c>
      <c r="U7" s="1" t="str">
        <f>IF(INDEX(Holiday!$E:$E,ROW(),1)=0,"",INDEX(Holiday!$E:$E,ROW(),1))</f>
        <v/>
      </c>
    </row>
    <row r="8" spans="1:21" ht="12.6" customHeight="1" x14ac:dyDescent="0.15">
      <c r="A8" s="131">
        <f t="shared" si="5"/>
        <v>40914</v>
      </c>
      <c r="B8" s="137">
        <f t="shared" si="2"/>
        <v>40914</v>
      </c>
      <c r="C8" s="198" t="str">
        <f>IF($T$1="非表示","",IF(ISERROR(MATCH(A8,Schedule!$A:$A,0)),"",IF(INDEX(Schedule!$1:$1048576,MATCH(A8,Schedule!$A:$A,0),4)=0,"",INDEX(Schedule!$1:$1048576,MATCH(A8,Schedule!$A:$A,0),4))))</f>
        <v>1/6_項目1</v>
      </c>
      <c r="D8" s="199" t="str">
        <f>IF($T$1="非表示","",IF(ISERROR(MATCH(A8,Schedule!$A:$A,0)),"",IF(INDEX(Schedule!$1:$1048576,MATCH(A8,Schedule!$A:$A,0),5)=0,"",INDEX(Schedule!$1:$1048576,MATCH(A8,Schedule!$A:$A,0),5))))</f>
        <v>1/6_項目2</v>
      </c>
      <c r="E8" s="199" t="str">
        <f>IF($T$1="非表示","",IF(ISERROR(MATCH(A8,Schedule!$A:$A,0)),"",IF(INDEX(Schedule!$1:$1048576,MATCH(A8,Schedule!$A:$A,0),6)=0,"",INDEX(Schedule!$1:$1048576,MATCH(A8,Schedule!$A:$A,0),6))))</f>
        <v>1/6_項目3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2"/>
      <c r="Q8" s="129">
        <f t="shared" si="1"/>
        <v>5</v>
      </c>
      <c r="R8" s="148">
        <f t="shared" si="3"/>
        <v>40914</v>
      </c>
      <c r="S8" s="138">
        <f t="shared" si="4"/>
        <v>40914</v>
      </c>
      <c r="U8" s="1" t="str">
        <f>IF(INDEX(Holiday!$E:$E,ROW(),1)=0,"",INDEX(Holiday!$E:$E,ROW(),1))</f>
        <v/>
      </c>
    </row>
    <row r="9" spans="1:21" ht="12.6" customHeight="1" x14ac:dyDescent="0.15">
      <c r="A9" s="131">
        <f t="shared" si="5"/>
        <v>40915</v>
      </c>
      <c r="B9" s="137">
        <f t="shared" si="2"/>
        <v>40915</v>
      </c>
      <c r="C9" s="198" t="str">
        <f>IF($T$1="非表示","",IF(ISERROR(MATCH(A9,Schedule!$A:$A,0)),"",IF(INDEX(Schedule!$1:$1048576,MATCH(A9,Schedule!$A:$A,0),4)=0,"",INDEX(Schedule!$1:$1048576,MATCH(A9,Schedule!$A:$A,0),4))))</f>
        <v>1/7_項目1</v>
      </c>
      <c r="D9" s="199" t="str">
        <f>IF($T$1="非表示","",IF(ISERROR(MATCH(A9,Schedule!$A:$A,0)),"",IF(INDEX(Schedule!$1:$1048576,MATCH(A9,Schedule!$A:$A,0),5)=0,"",INDEX(Schedule!$1:$1048576,MATCH(A9,Schedule!$A:$A,0),5))))</f>
        <v>1/7_項目2</v>
      </c>
      <c r="E9" s="199" t="str">
        <f>IF($T$1="非表示","",IF(ISERROR(MATCH(A9,Schedule!$A:$A,0)),"",IF(INDEX(Schedule!$1:$1048576,MATCH(A9,Schedule!$A:$A,0),6)=0,"",INDEX(Schedule!$1:$1048576,MATCH(A9,Schedule!$A:$A,0),6))))</f>
        <v>1/7_項目3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2"/>
      <c r="Q9" s="129">
        <f t="shared" si="1"/>
        <v>6</v>
      </c>
      <c r="R9" s="148">
        <f t="shared" si="3"/>
        <v>40915</v>
      </c>
      <c r="S9" s="138">
        <f t="shared" si="4"/>
        <v>40915</v>
      </c>
      <c r="U9" s="1" t="str">
        <f>IF(INDEX(Holiday!$E:$E,ROW(),1)=0,"",INDEX(Holiday!$E:$E,ROW(),1))</f>
        <v/>
      </c>
    </row>
    <row r="10" spans="1:21" ht="12.6" customHeight="1" x14ac:dyDescent="0.15">
      <c r="A10" s="131">
        <f t="shared" si="5"/>
        <v>40916</v>
      </c>
      <c r="B10" s="137">
        <f t="shared" si="2"/>
        <v>40916</v>
      </c>
      <c r="C10" s="198" t="str">
        <f>IF($T$1="非表示","",IF(ISERROR(MATCH(A10,Schedule!$A:$A,0)),"",IF(INDEX(Schedule!$1:$1048576,MATCH(A10,Schedule!$A:$A,0),4)=0,"",INDEX(Schedule!$1:$1048576,MATCH(A10,Schedule!$A:$A,0),4))))</f>
        <v>1/8_項目1</v>
      </c>
      <c r="D10" s="199" t="str">
        <f>IF($T$1="非表示","",IF(ISERROR(MATCH(A10,Schedule!$A:$A,0)),"",IF(INDEX(Schedule!$1:$1048576,MATCH(A10,Schedule!$A:$A,0),5)=0,"",INDEX(Schedule!$1:$1048576,MATCH(A10,Schedule!$A:$A,0),5))))</f>
        <v>1/8_項目2</v>
      </c>
      <c r="E10" s="199" t="str">
        <f>IF($T$1="非表示","",IF(ISERROR(MATCH(A10,Schedule!$A:$A,0)),"",IF(INDEX(Schedule!$1:$1048576,MATCH(A10,Schedule!$A:$A,0),6)=0,"",INDEX(Schedule!$1:$1048576,MATCH(A10,Schedule!$A:$A,0),6))))</f>
        <v>1/8_項目3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2"/>
      <c r="Q10" s="129">
        <f t="shared" si="1"/>
        <v>7</v>
      </c>
      <c r="R10" s="148">
        <f t="shared" si="3"/>
        <v>40916</v>
      </c>
      <c r="S10" s="138">
        <f t="shared" si="4"/>
        <v>40916</v>
      </c>
      <c r="U10" s="1" t="str">
        <f>IF(INDEX(Holiday!$E:$E,ROW(),1)=0,"",INDEX(Holiday!$E:$E,ROW(),1))</f>
        <v/>
      </c>
    </row>
    <row r="11" spans="1:21" ht="12.6" customHeight="1" x14ac:dyDescent="0.15">
      <c r="A11" s="131">
        <f t="shared" si="5"/>
        <v>40917</v>
      </c>
      <c r="B11" s="137">
        <f t="shared" si="2"/>
        <v>40917</v>
      </c>
      <c r="C11" s="198" t="str">
        <f>IF($T$1="非表示","",IF(ISERROR(MATCH(A11,Schedule!$A:$A,0)),"",IF(INDEX(Schedule!$1:$1048576,MATCH(A11,Schedule!$A:$A,0),4)=0,"",INDEX(Schedule!$1:$1048576,MATCH(A11,Schedule!$A:$A,0),4))))</f>
        <v>1/9_項目1</v>
      </c>
      <c r="D11" s="199" t="str">
        <f>IF($T$1="非表示","",IF(ISERROR(MATCH(A11,Schedule!$A:$A,0)),"",IF(INDEX(Schedule!$1:$1048576,MATCH(A11,Schedule!$A:$A,0),5)=0,"",INDEX(Schedule!$1:$1048576,MATCH(A11,Schedule!$A:$A,0),5))))</f>
        <v>1/9_項目2</v>
      </c>
      <c r="E11" s="199" t="str">
        <f>IF($T$1="非表示","",IF(ISERROR(MATCH(A11,Schedule!$A:$A,0)),"",IF(INDEX(Schedule!$1:$1048576,MATCH(A11,Schedule!$A:$A,0),6)=0,"",INDEX(Schedule!$1:$1048576,MATCH(A11,Schedule!$A:$A,0),6))))</f>
        <v>1/9_項目3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2"/>
      <c r="Q11" s="129">
        <f t="shared" si="1"/>
        <v>8</v>
      </c>
      <c r="R11" s="148">
        <f t="shared" si="3"/>
        <v>40917</v>
      </c>
      <c r="S11" s="138">
        <f t="shared" si="4"/>
        <v>40917</v>
      </c>
      <c r="U11" s="1">
        <f ca="1">IF(INDEX(Holiday!$E:$E,ROW(),1)=0,"",INDEX(Holiday!$E:$E,ROW(),1))</f>
        <v>40544</v>
      </c>
    </row>
    <row r="12" spans="1:21" ht="12.6" customHeight="1" x14ac:dyDescent="0.15">
      <c r="A12" s="131">
        <f t="shared" si="5"/>
        <v>40918</v>
      </c>
      <c r="B12" s="137">
        <f t="shared" si="2"/>
        <v>40918</v>
      </c>
      <c r="C12" s="198" t="str">
        <f>IF($T$1="非表示","",IF(ISERROR(MATCH(A12,Schedule!$A:$A,0)),"",IF(INDEX(Schedule!$1:$1048576,MATCH(A12,Schedule!$A:$A,0),4)=0,"",INDEX(Schedule!$1:$1048576,MATCH(A12,Schedule!$A:$A,0),4))))</f>
        <v>1/10_項目1</v>
      </c>
      <c r="D12" s="199" t="str">
        <f>IF($T$1="非表示","",IF(ISERROR(MATCH(A12,Schedule!$A:$A,0)),"",IF(INDEX(Schedule!$1:$1048576,MATCH(A12,Schedule!$A:$A,0),5)=0,"",INDEX(Schedule!$1:$1048576,MATCH(A12,Schedule!$A:$A,0),5))))</f>
        <v>1/10_項目2</v>
      </c>
      <c r="E12" s="199" t="str">
        <f>IF($T$1="非表示","",IF(ISERROR(MATCH(A12,Schedule!$A:$A,0)),"",IF(INDEX(Schedule!$1:$1048576,MATCH(A12,Schedule!$A:$A,0),6)=0,"",INDEX(Schedule!$1:$1048576,MATCH(A12,Schedule!$A:$A,0),6))))</f>
        <v>1/10_項目3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2"/>
      <c r="Q12" s="129">
        <f t="shared" si="1"/>
        <v>9</v>
      </c>
      <c r="R12" s="148">
        <f t="shared" si="3"/>
        <v>40918</v>
      </c>
      <c r="S12" s="138">
        <f t="shared" si="4"/>
        <v>40918</v>
      </c>
      <c r="U12" s="1">
        <f ca="1">IF(INDEX(Holiday!$E:$E,ROW(),1)=0,"",INDEX(Holiday!$E:$E,ROW(),1))</f>
        <v>40545</v>
      </c>
    </row>
    <row r="13" spans="1:21" ht="12.6" customHeight="1" x14ac:dyDescent="0.15">
      <c r="A13" s="131">
        <f t="shared" si="5"/>
        <v>40919</v>
      </c>
      <c r="B13" s="137">
        <f t="shared" si="2"/>
        <v>40919</v>
      </c>
      <c r="C13" s="198" t="str">
        <f>IF($T$1="非表示","",IF(ISERROR(MATCH(A13,Schedule!$A:$A,0)),"",IF(INDEX(Schedule!$1:$1048576,MATCH(A13,Schedule!$A:$A,0),4)=0,"",INDEX(Schedule!$1:$1048576,MATCH(A13,Schedule!$A:$A,0),4))))</f>
        <v>1/11_項目1</v>
      </c>
      <c r="D13" s="199" t="str">
        <f>IF($T$1="非表示","",IF(ISERROR(MATCH(A13,Schedule!$A:$A,0)),"",IF(INDEX(Schedule!$1:$1048576,MATCH(A13,Schedule!$A:$A,0),5)=0,"",INDEX(Schedule!$1:$1048576,MATCH(A13,Schedule!$A:$A,0),5))))</f>
        <v>1/11_項目2</v>
      </c>
      <c r="E13" s="199" t="str">
        <f>IF($T$1="非表示","",IF(ISERROR(MATCH(A13,Schedule!$A:$A,0)),"",IF(INDEX(Schedule!$1:$1048576,MATCH(A13,Schedule!$A:$A,0),6)=0,"",INDEX(Schedule!$1:$1048576,MATCH(A13,Schedule!$A:$A,0),6))))</f>
        <v>1/11_項目3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2"/>
      <c r="Q13" s="129">
        <f t="shared" si="1"/>
        <v>10</v>
      </c>
      <c r="R13" s="148">
        <f t="shared" si="3"/>
        <v>40919</v>
      </c>
      <c r="S13" s="138">
        <f t="shared" si="4"/>
        <v>40919</v>
      </c>
      <c r="U13" s="1">
        <f ca="1">IF(INDEX(Holiday!$E:$E,ROW(),1)=0,"",INDEX(Holiday!$E:$E,ROW(),1))</f>
        <v>40546</v>
      </c>
    </row>
    <row r="14" spans="1:21" ht="12.6" customHeight="1" x14ac:dyDescent="0.15">
      <c r="A14" s="131">
        <f t="shared" si="5"/>
        <v>40920</v>
      </c>
      <c r="B14" s="137">
        <f t="shared" si="2"/>
        <v>40920</v>
      </c>
      <c r="C14" s="198" t="str">
        <f>IF($T$1="非表示","",IF(ISERROR(MATCH(A14,Schedule!$A:$A,0)),"",IF(INDEX(Schedule!$1:$1048576,MATCH(A14,Schedule!$A:$A,0),4)=0,"",INDEX(Schedule!$1:$1048576,MATCH(A14,Schedule!$A:$A,0),4))))</f>
        <v>1/12_項目1</v>
      </c>
      <c r="D14" s="199" t="str">
        <f>IF($T$1="非表示","",IF(ISERROR(MATCH(A14,Schedule!$A:$A,0)),"",IF(INDEX(Schedule!$1:$1048576,MATCH(A14,Schedule!$A:$A,0),5)=0,"",INDEX(Schedule!$1:$1048576,MATCH(A14,Schedule!$A:$A,0),5))))</f>
        <v>1/12_項目2</v>
      </c>
      <c r="E14" s="199" t="str">
        <f>IF($T$1="非表示","",IF(ISERROR(MATCH(A14,Schedule!$A:$A,0)),"",IF(INDEX(Schedule!$1:$1048576,MATCH(A14,Schedule!$A:$A,0),6)=0,"",INDEX(Schedule!$1:$1048576,MATCH(A14,Schedule!$A:$A,0),6))))</f>
        <v>1/12_項目3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2"/>
      <c r="Q14" s="129">
        <f t="shared" si="1"/>
        <v>11</v>
      </c>
      <c r="R14" s="148">
        <f t="shared" si="3"/>
        <v>40920</v>
      </c>
      <c r="S14" s="138">
        <f t="shared" si="4"/>
        <v>40920</v>
      </c>
      <c r="U14" s="1" t="str">
        <f ca="1">IF(INDEX(Holiday!$E:$E,ROW(),1)=0,"",INDEX(Holiday!$E:$E,ROW(),1))</f>
        <v/>
      </c>
    </row>
    <row r="15" spans="1:21" ht="12.6" customHeight="1" x14ac:dyDescent="0.15">
      <c r="A15" s="131">
        <f t="shared" si="5"/>
        <v>40921</v>
      </c>
      <c r="B15" s="137">
        <f t="shared" si="2"/>
        <v>40921</v>
      </c>
      <c r="C15" s="198" t="str">
        <f>IF($T$1="非表示","",IF(ISERROR(MATCH(A15,Schedule!$A:$A,0)),"",IF(INDEX(Schedule!$1:$1048576,MATCH(A15,Schedule!$A:$A,0),4)=0,"",INDEX(Schedule!$1:$1048576,MATCH(A15,Schedule!$A:$A,0),4))))</f>
        <v>1/13_項目1</v>
      </c>
      <c r="D15" s="199" t="str">
        <f>IF($T$1="非表示","",IF(ISERROR(MATCH(A15,Schedule!$A:$A,0)),"",IF(INDEX(Schedule!$1:$1048576,MATCH(A15,Schedule!$A:$A,0),5)=0,"",INDEX(Schedule!$1:$1048576,MATCH(A15,Schedule!$A:$A,0),5))))</f>
        <v>1/13_項目2</v>
      </c>
      <c r="E15" s="199" t="str">
        <f>IF($T$1="非表示","",IF(ISERROR(MATCH(A15,Schedule!$A:$A,0)),"",IF(INDEX(Schedule!$1:$1048576,MATCH(A15,Schedule!$A:$A,0),6)=0,"",INDEX(Schedule!$1:$1048576,MATCH(A15,Schedule!$A:$A,0),6))))</f>
        <v>1/13_項目3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2"/>
      <c r="Q15" s="129">
        <f t="shared" si="1"/>
        <v>12</v>
      </c>
      <c r="R15" s="148">
        <f t="shared" si="3"/>
        <v>40921</v>
      </c>
      <c r="S15" s="138">
        <f t="shared" si="4"/>
        <v>40921</v>
      </c>
      <c r="U15" s="1">
        <f ca="1">IF(INDEX(Holiday!$E:$E,ROW(),1)=0,"",INDEX(Holiday!$E:$E,ROW(),1))</f>
        <v>40553</v>
      </c>
    </row>
    <row r="16" spans="1:21" ht="12.6" customHeight="1" x14ac:dyDescent="0.15">
      <c r="A16" s="131">
        <f t="shared" ref="A16:A29" si="6">A15+1</f>
        <v>40922</v>
      </c>
      <c r="B16" s="137">
        <f t="shared" si="2"/>
        <v>40922</v>
      </c>
      <c r="C16" s="198" t="str">
        <f>IF($T$1="非表示","",IF(ISERROR(MATCH(A16,Schedule!$A:$A,0)),"",IF(INDEX(Schedule!$1:$1048576,MATCH(A16,Schedule!$A:$A,0),4)=0,"",INDEX(Schedule!$1:$1048576,MATCH(A16,Schedule!$A:$A,0),4))))</f>
        <v>1/14_項目1</v>
      </c>
      <c r="D16" s="199" t="str">
        <f>IF($T$1="非表示","",IF(ISERROR(MATCH(A16,Schedule!$A:$A,0)),"",IF(INDEX(Schedule!$1:$1048576,MATCH(A16,Schedule!$A:$A,0),5)=0,"",INDEX(Schedule!$1:$1048576,MATCH(A16,Schedule!$A:$A,0),5))))</f>
        <v>1/14_項目2</v>
      </c>
      <c r="E16" s="199" t="str">
        <f>IF($T$1="非表示","",IF(ISERROR(MATCH(A16,Schedule!$A:$A,0)),"",IF(INDEX(Schedule!$1:$1048576,MATCH(A16,Schedule!$A:$A,0),6)=0,"",INDEX(Schedule!$1:$1048576,MATCH(A16,Schedule!$A:$A,0),6))))</f>
        <v>1/14_項目3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2"/>
      <c r="Q16" s="129">
        <f t="shared" si="1"/>
        <v>13</v>
      </c>
      <c r="R16" s="148">
        <f t="shared" si="3"/>
        <v>40922</v>
      </c>
      <c r="S16" s="138">
        <f t="shared" ref="S16:S33" si="7">A16</f>
        <v>40922</v>
      </c>
      <c r="U16" s="1" t="str">
        <f ca="1">IF(INDEX(Holiday!$E:$E,ROW(),1)=0,"",INDEX(Holiday!$E:$E,ROW(),1))</f>
        <v/>
      </c>
    </row>
    <row r="17" spans="1:21" ht="12.6" customHeight="1" x14ac:dyDescent="0.15">
      <c r="A17" s="131">
        <f t="shared" si="6"/>
        <v>40923</v>
      </c>
      <c r="B17" s="137">
        <f t="shared" si="2"/>
        <v>40923</v>
      </c>
      <c r="C17" s="198" t="str">
        <f>IF($T$1="非表示","",IF(ISERROR(MATCH(A17,Schedule!$A:$A,0)),"",IF(INDEX(Schedule!$1:$1048576,MATCH(A17,Schedule!$A:$A,0),4)=0,"",INDEX(Schedule!$1:$1048576,MATCH(A17,Schedule!$A:$A,0),4))))</f>
        <v>1/15_項目1</v>
      </c>
      <c r="D17" s="199" t="str">
        <f>IF($T$1="非表示","",IF(ISERROR(MATCH(A17,Schedule!$A:$A,0)),"",IF(INDEX(Schedule!$1:$1048576,MATCH(A17,Schedule!$A:$A,0),5)=0,"",INDEX(Schedule!$1:$1048576,MATCH(A17,Schedule!$A:$A,0),5))))</f>
        <v>1/15_項目2</v>
      </c>
      <c r="E17" s="199" t="str">
        <f>IF($T$1="非表示","",IF(ISERROR(MATCH(A17,Schedule!$A:$A,0)),"",IF(INDEX(Schedule!$1:$1048576,MATCH(A17,Schedule!$A:$A,0),6)=0,"",INDEX(Schedule!$1:$1048576,MATCH(A17,Schedule!$A:$A,0),6))))</f>
        <v>1/15_項目3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2"/>
      <c r="Q17" s="129">
        <f t="shared" si="1"/>
        <v>14</v>
      </c>
      <c r="R17" s="148">
        <f t="shared" si="3"/>
        <v>40923</v>
      </c>
      <c r="S17" s="138">
        <f t="shared" si="7"/>
        <v>40923</v>
      </c>
      <c r="U17" s="1">
        <f ca="1">IF(INDEX(Holiday!$E:$E,ROW(),1)=0,"",INDEX(Holiday!$E:$E,ROW(),1))</f>
        <v>40585</v>
      </c>
    </row>
    <row r="18" spans="1:21" ht="12.6" customHeight="1" x14ac:dyDescent="0.15">
      <c r="A18" s="131">
        <f t="shared" si="6"/>
        <v>40924</v>
      </c>
      <c r="B18" s="137">
        <f t="shared" si="2"/>
        <v>40924</v>
      </c>
      <c r="C18" s="198" t="str">
        <f>IF($T$1="非表示","",IF(ISERROR(MATCH(A18,Schedule!$A:$A,0)),"",IF(INDEX(Schedule!$1:$1048576,MATCH(A18,Schedule!$A:$A,0),4)=0,"",INDEX(Schedule!$1:$1048576,MATCH(A18,Schedule!$A:$A,0),4))))</f>
        <v>1/16_項目1</v>
      </c>
      <c r="D18" s="199" t="str">
        <f>IF($T$1="非表示","",IF(ISERROR(MATCH(A18,Schedule!$A:$A,0)),"",IF(INDEX(Schedule!$1:$1048576,MATCH(A18,Schedule!$A:$A,0),5)=0,"",INDEX(Schedule!$1:$1048576,MATCH(A18,Schedule!$A:$A,0),5))))</f>
        <v>1/16_項目2</v>
      </c>
      <c r="E18" s="199" t="str">
        <f>IF($T$1="非表示","",IF(ISERROR(MATCH(A18,Schedule!$A:$A,0)),"",IF(INDEX(Schedule!$1:$1048576,MATCH(A18,Schedule!$A:$A,0),6)=0,"",INDEX(Schedule!$1:$1048576,MATCH(A18,Schedule!$A:$A,0),6))))</f>
        <v>1/16_項目3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2"/>
      <c r="Q18" s="129">
        <f t="shared" si="1"/>
        <v>15</v>
      </c>
      <c r="R18" s="148">
        <f t="shared" si="3"/>
        <v>40924</v>
      </c>
      <c r="S18" s="138">
        <f t="shared" si="7"/>
        <v>40924</v>
      </c>
      <c r="U18" s="1" t="str">
        <f ca="1">IF(INDEX(Holiday!$E:$E,ROW(),1)=0,"",INDEX(Holiday!$E:$E,ROW(),1))</f>
        <v/>
      </c>
    </row>
    <row r="19" spans="1:21" ht="12.6" customHeight="1" x14ac:dyDescent="0.15">
      <c r="A19" s="131">
        <f t="shared" si="6"/>
        <v>40925</v>
      </c>
      <c r="B19" s="137">
        <f t="shared" si="2"/>
        <v>40925</v>
      </c>
      <c r="C19" s="198" t="str">
        <f>IF($T$1="非表示","",IF(ISERROR(MATCH(A19,Schedule!$A:$A,0)),"",IF(INDEX(Schedule!$1:$1048576,MATCH(A19,Schedule!$A:$A,0),4)=0,"",INDEX(Schedule!$1:$1048576,MATCH(A19,Schedule!$A:$A,0),4))))</f>
        <v>1/17_項目1</v>
      </c>
      <c r="D19" s="199" t="str">
        <f>IF($T$1="非表示","",IF(ISERROR(MATCH(A19,Schedule!$A:$A,0)),"",IF(INDEX(Schedule!$1:$1048576,MATCH(A19,Schedule!$A:$A,0),5)=0,"",INDEX(Schedule!$1:$1048576,MATCH(A19,Schedule!$A:$A,0),5))))</f>
        <v>1/17_項目2</v>
      </c>
      <c r="E19" s="199" t="str">
        <f>IF($T$1="非表示","",IF(ISERROR(MATCH(A19,Schedule!$A:$A,0)),"",IF(INDEX(Schedule!$1:$1048576,MATCH(A19,Schedule!$A:$A,0),6)=0,"",INDEX(Schedule!$1:$1048576,MATCH(A19,Schedule!$A:$A,0),6))))</f>
        <v>1/17_項目3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2"/>
      <c r="Q19" s="129">
        <f t="shared" si="1"/>
        <v>16</v>
      </c>
      <c r="R19" s="148">
        <f t="shared" si="3"/>
        <v>40925</v>
      </c>
      <c r="S19" s="138">
        <f t="shared" si="7"/>
        <v>40925</v>
      </c>
      <c r="U19" s="1">
        <f ca="1">IF(INDEX(Holiday!$E:$E,ROW(),1)=0,"",INDEX(Holiday!$E:$E,ROW(),1))</f>
        <v>40623</v>
      </c>
    </row>
    <row r="20" spans="1:21" ht="12.6" customHeight="1" x14ac:dyDescent="0.15">
      <c r="A20" s="131">
        <f t="shared" si="6"/>
        <v>40926</v>
      </c>
      <c r="B20" s="137">
        <f t="shared" si="2"/>
        <v>40926</v>
      </c>
      <c r="C20" s="198" t="str">
        <f>IF($T$1="非表示","",IF(ISERROR(MATCH(A20,Schedule!$A:$A,0)),"",IF(INDEX(Schedule!$1:$1048576,MATCH(A20,Schedule!$A:$A,0),4)=0,"",INDEX(Schedule!$1:$1048576,MATCH(A20,Schedule!$A:$A,0),4))))</f>
        <v>1/18_項目1</v>
      </c>
      <c r="D20" s="199" t="str">
        <f>IF($T$1="非表示","",IF(ISERROR(MATCH(A20,Schedule!$A:$A,0)),"",IF(INDEX(Schedule!$1:$1048576,MATCH(A20,Schedule!$A:$A,0),5)=0,"",INDEX(Schedule!$1:$1048576,MATCH(A20,Schedule!$A:$A,0),5))))</f>
        <v>1/18_項目2</v>
      </c>
      <c r="E20" s="199" t="str">
        <f>IF($T$1="非表示","",IF(ISERROR(MATCH(A20,Schedule!$A:$A,0)),"",IF(INDEX(Schedule!$1:$1048576,MATCH(A20,Schedule!$A:$A,0),6)=0,"",INDEX(Schedule!$1:$1048576,MATCH(A20,Schedule!$A:$A,0),6))))</f>
        <v>1/18_項目3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2"/>
      <c r="Q20" s="129">
        <f t="shared" si="1"/>
        <v>17</v>
      </c>
      <c r="R20" s="148">
        <f t="shared" si="3"/>
        <v>40926</v>
      </c>
      <c r="S20" s="138">
        <f t="shared" si="7"/>
        <v>40926</v>
      </c>
      <c r="U20" s="1" t="str">
        <f ca="1">IF(INDEX(Holiday!$E:$E,ROW(),1)=0,"",INDEX(Holiday!$E:$E,ROW(),1))</f>
        <v/>
      </c>
    </row>
    <row r="21" spans="1:21" ht="12.6" customHeight="1" x14ac:dyDescent="0.15">
      <c r="A21" s="131">
        <f t="shared" si="6"/>
        <v>40927</v>
      </c>
      <c r="B21" s="137">
        <f t="shared" si="2"/>
        <v>40927</v>
      </c>
      <c r="C21" s="198" t="str">
        <f>IF($T$1="非表示","",IF(ISERROR(MATCH(A21,Schedule!$A:$A,0)),"",IF(INDEX(Schedule!$1:$1048576,MATCH(A21,Schedule!$A:$A,0),4)=0,"",INDEX(Schedule!$1:$1048576,MATCH(A21,Schedule!$A:$A,0),4))))</f>
        <v>1/19_項目1</v>
      </c>
      <c r="D21" s="199" t="str">
        <f>IF($T$1="非表示","",IF(ISERROR(MATCH(A21,Schedule!$A:$A,0)),"",IF(INDEX(Schedule!$1:$1048576,MATCH(A21,Schedule!$A:$A,0),5)=0,"",INDEX(Schedule!$1:$1048576,MATCH(A21,Schedule!$A:$A,0),5))))</f>
        <v>1/19_項目2</v>
      </c>
      <c r="E21" s="199" t="str">
        <f>IF($T$1="非表示","",IF(ISERROR(MATCH(A21,Schedule!$A:$A,0)),"",IF(INDEX(Schedule!$1:$1048576,MATCH(A21,Schedule!$A:$A,0),6)=0,"",INDEX(Schedule!$1:$1048576,MATCH(A21,Schedule!$A:$A,0),6))))</f>
        <v>1/19_項目3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2"/>
      <c r="Q21" s="129">
        <f t="shared" si="1"/>
        <v>18</v>
      </c>
      <c r="R21" s="148">
        <f t="shared" si="3"/>
        <v>40927</v>
      </c>
      <c r="S21" s="138">
        <f t="shared" si="7"/>
        <v>40927</v>
      </c>
      <c r="U21" s="1">
        <f ca="1">IF(INDEX(Holiday!$E:$E,ROW(),1)=0,"",INDEX(Holiday!$E:$E,ROW(),1))</f>
        <v>40662</v>
      </c>
    </row>
    <row r="22" spans="1:21" ht="12.6" customHeight="1" x14ac:dyDescent="0.15">
      <c r="A22" s="131">
        <f t="shared" si="6"/>
        <v>40928</v>
      </c>
      <c r="B22" s="137">
        <f t="shared" si="2"/>
        <v>40928</v>
      </c>
      <c r="C22" s="198" t="str">
        <f>IF($T$1="非表示","",IF(ISERROR(MATCH(A22,Schedule!$A:$A,0)),"",IF(INDEX(Schedule!$1:$1048576,MATCH(A22,Schedule!$A:$A,0),4)=0,"",INDEX(Schedule!$1:$1048576,MATCH(A22,Schedule!$A:$A,0),4))))</f>
        <v>1/20_項目1</v>
      </c>
      <c r="D22" s="199" t="str">
        <f>IF($T$1="非表示","",IF(ISERROR(MATCH(A22,Schedule!$A:$A,0)),"",IF(INDEX(Schedule!$1:$1048576,MATCH(A22,Schedule!$A:$A,0),5)=0,"",INDEX(Schedule!$1:$1048576,MATCH(A22,Schedule!$A:$A,0),5))))</f>
        <v>1/20_項目2</v>
      </c>
      <c r="E22" s="199" t="str">
        <f>IF($T$1="非表示","",IF(ISERROR(MATCH(A22,Schedule!$A:$A,0)),"",IF(INDEX(Schedule!$1:$1048576,MATCH(A22,Schedule!$A:$A,0),6)=0,"",INDEX(Schedule!$1:$1048576,MATCH(A22,Schedule!$A:$A,0),6))))</f>
        <v>1/20_項目3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2"/>
      <c r="Q22" s="129">
        <f t="shared" si="1"/>
        <v>19</v>
      </c>
      <c r="R22" s="148">
        <f t="shared" si="3"/>
        <v>40928</v>
      </c>
      <c r="S22" s="138">
        <f t="shared" si="7"/>
        <v>40928</v>
      </c>
      <c r="U22" s="1" t="str">
        <f ca="1">IF(INDEX(Holiday!$E:$E,ROW(),1)=0,"",INDEX(Holiday!$E:$E,ROW(),1))</f>
        <v/>
      </c>
    </row>
    <row r="23" spans="1:21" ht="12.6" customHeight="1" x14ac:dyDescent="0.15">
      <c r="A23" s="131">
        <f t="shared" si="6"/>
        <v>40929</v>
      </c>
      <c r="B23" s="137">
        <f t="shared" si="2"/>
        <v>40929</v>
      </c>
      <c r="C23" s="198" t="str">
        <f>IF($T$1="非表示","",IF(ISERROR(MATCH(A23,Schedule!$A:$A,0)),"",IF(INDEX(Schedule!$1:$1048576,MATCH(A23,Schedule!$A:$A,0),4)=0,"",INDEX(Schedule!$1:$1048576,MATCH(A23,Schedule!$A:$A,0),4))))</f>
        <v>1/21_項目1</v>
      </c>
      <c r="D23" s="199" t="str">
        <f>IF($T$1="非表示","",IF(ISERROR(MATCH(A23,Schedule!$A:$A,0)),"",IF(INDEX(Schedule!$1:$1048576,MATCH(A23,Schedule!$A:$A,0),5)=0,"",INDEX(Schedule!$1:$1048576,MATCH(A23,Schedule!$A:$A,0),5))))</f>
        <v>1/21_項目2</v>
      </c>
      <c r="E23" s="199" t="str">
        <f>IF($T$1="非表示","",IF(ISERROR(MATCH(A23,Schedule!$A:$A,0)),"",IF(INDEX(Schedule!$1:$1048576,MATCH(A23,Schedule!$A:$A,0),6)=0,"",INDEX(Schedule!$1:$1048576,MATCH(A23,Schedule!$A:$A,0),6))))</f>
        <v>1/21_項目3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2"/>
      <c r="Q23" s="129">
        <f t="shared" si="1"/>
        <v>20</v>
      </c>
      <c r="R23" s="148">
        <f t="shared" si="3"/>
        <v>40929</v>
      </c>
      <c r="S23" s="138">
        <f t="shared" si="7"/>
        <v>40929</v>
      </c>
      <c r="U23" s="1" t="str">
        <f ca="1">IF(INDEX(Holiday!$E:$E,ROW(),1)=0,"",INDEX(Holiday!$E:$E,ROW(),1))</f>
        <v/>
      </c>
    </row>
    <row r="24" spans="1:21" ht="12.6" customHeight="1" x14ac:dyDescent="0.15">
      <c r="A24" s="131">
        <f t="shared" si="6"/>
        <v>40930</v>
      </c>
      <c r="B24" s="137">
        <f t="shared" si="2"/>
        <v>40930</v>
      </c>
      <c r="C24" s="198" t="str">
        <f>IF($T$1="非表示","",IF(ISERROR(MATCH(A24,Schedule!$A:$A,0)),"",IF(INDEX(Schedule!$1:$1048576,MATCH(A24,Schedule!$A:$A,0),4)=0,"",INDEX(Schedule!$1:$1048576,MATCH(A24,Schedule!$A:$A,0),4))))</f>
        <v>1/22_項目1</v>
      </c>
      <c r="D24" s="199" t="str">
        <f>IF($T$1="非表示","",IF(ISERROR(MATCH(A24,Schedule!$A:$A,0)),"",IF(INDEX(Schedule!$1:$1048576,MATCH(A24,Schedule!$A:$A,0),5)=0,"",INDEX(Schedule!$1:$1048576,MATCH(A24,Schedule!$A:$A,0),5))))</f>
        <v>1/22_項目2</v>
      </c>
      <c r="E24" s="199" t="str">
        <f>IF($T$1="非表示","",IF(ISERROR(MATCH(A24,Schedule!$A:$A,0)),"",IF(INDEX(Schedule!$1:$1048576,MATCH(A24,Schedule!$A:$A,0),6)=0,"",INDEX(Schedule!$1:$1048576,MATCH(A24,Schedule!$A:$A,0),6))))</f>
        <v>1/22_項目3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2"/>
      <c r="Q24" s="129">
        <f t="shared" si="1"/>
        <v>21</v>
      </c>
      <c r="R24" s="148">
        <f t="shared" si="3"/>
        <v>40930</v>
      </c>
      <c r="S24" s="138">
        <f t="shared" si="7"/>
        <v>40930</v>
      </c>
      <c r="U24" s="1">
        <f ca="1">IF(INDEX(Holiday!$E:$E,ROW(),1)=0,"",INDEX(Holiday!$E:$E,ROW(),1))</f>
        <v>40666</v>
      </c>
    </row>
    <row r="25" spans="1:21" ht="12.6" customHeight="1" x14ac:dyDescent="0.15">
      <c r="A25" s="131">
        <f t="shared" si="6"/>
        <v>40931</v>
      </c>
      <c r="B25" s="137">
        <f t="shared" si="2"/>
        <v>40931</v>
      </c>
      <c r="C25" s="198" t="str">
        <f>IF($T$1="非表示","",IF(ISERROR(MATCH(A25,Schedule!$A:$A,0)),"",IF(INDEX(Schedule!$1:$1048576,MATCH(A25,Schedule!$A:$A,0),4)=0,"",INDEX(Schedule!$1:$1048576,MATCH(A25,Schedule!$A:$A,0),4))))</f>
        <v>1/23_項目1</v>
      </c>
      <c r="D25" s="199" t="str">
        <f>IF($T$1="非表示","",IF(ISERROR(MATCH(A25,Schedule!$A:$A,0)),"",IF(INDEX(Schedule!$1:$1048576,MATCH(A25,Schedule!$A:$A,0),5)=0,"",INDEX(Schedule!$1:$1048576,MATCH(A25,Schedule!$A:$A,0),5))))</f>
        <v>1/23_項目2</v>
      </c>
      <c r="E25" s="199" t="str">
        <f>IF($T$1="非表示","",IF(ISERROR(MATCH(A25,Schedule!$A:$A,0)),"",IF(INDEX(Schedule!$1:$1048576,MATCH(A25,Schedule!$A:$A,0),6)=0,"",INDEX(Schedule!$1:$1048576,MATCH(A25,Schedule!$A:$A,0),6))))</f>
        <v>1/23_項目3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2"/>
      <c r="Q25" s="129">
        <f t="shared" si="1"/>
        <v>22</v>
      </c>
      <c r="R25" s="148">
        <f t="shared" si="3"/>
        <v>40931</v>
      </c>
      <c r="S25" s="138">
        <f t="shared" si="7"/>
        <v>40931</v>
      </c>
      <c r="U25" s="1">
        <f ca="1">IF(INDEX(Holiday!$E:$E,ROW(),1)=0,"",INDEX(Holiday!$E:$E,ROW(),1))</f>
        <v>40667</v>
      </c>
    </row>
    <row r="26" spans="1:21" ht="12.6" customHeight="1" x14ac:dyDescent="0.15">
      <c r="A26" s="131">
        <f t="shared" si="6"/>
        <v>40932</v>
      </c>
      <c r="B26" s="137">
        <f t="shared" si="2"/>
        <v>40932</v>
      </c>
      <c r="C26" s="198" t="str">
        <f>IF($T$1="非表示","",IF(ISERROR(MATCH(A26,Schedule!$A:$A,0)),"",IF(INDEX(Schedule!$1:$1048576,MATCH(A26,Schedule!$A:$A,0),4)=0,"",INDEX(Schedule!$1:$1048576,MATCH(A26,Schedule!$A:$A,0),4))))</f>
        <v>1/24_項目1</v>
      </c>
      <c r="D26" s="199" t="str">
        <f>IF($T$1="非表示","",IF(ISERROR(MATCH(A26,Schedule!$A:$A,0)),"",IF(INDEX(Schedule!$1:$1048576,MATCH(A26,Schedule!$A:$A,0),5)=0,"",INDEX(Schedule!$1:$1048576,MATCH(A26,Schedule!$A:$A,0),5))))</f>
        <v>1/24_項目2</v>
      </c>
      <c r="E26" s="199" t="str">
        <f>IF($T$1="非表示","",IF(ISERROR(MATCH(A26,Schedule!$A:$A,0)),"",IF(INDEX(Schedule!$1:$1048576,MATCH(A26,Schedule!$A:$A,0),6)=0,"",INDEX(Schedule!$1:$1048576,MATCH(A26,Schedule!$A:$A,0),6))))</f>
        <v>1/24_項目3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2"/>
      <c r="Q26" s="129">
        <f t="shared" si="1"/>
        <v>23</v>
      </c>
      <c r="R26" s="148">
        <f t="shared" si="3"/>
        <v>40932</v>
      </c>
      <c r="S26" s="138">
        <f t="shared" si="7"/>
        <v>40932</v>
      </c>
      <c r="U26" s="1">
        <f ca="1">IF(INDEX(Holiday!$E:$E,ROW(),1)=0,"",INDEX(Holiday!$E:$E,ROW(),1))</f>
        <v>40668</v>
      </c>
    </row>
    <row r="27" spans="1:21" ht="12.6" customHeight="1" x14ac:dyDescent="0.15">
      <c r="A27" s="131">
        <f t="shared" si="6"/>
        <v>40933</v>
      </c>
      <c r="B27" s="137">
        <f t="shared" si="2"/>
        <v>40933</v>
      </c>
      <c r="C27" s="198" t="str">
        <f>IF($T$1="非表示","",IF(ISERROR(MATCH(A27,Schedule!$A:$A,0)),"",IF(INDEX(Schedule!$1:$1048576,MATCH(A27,Schedule!$A:$A,0),4)=0,"",INDEX(Schedule!$1:$1048576,MATCH(A27,Schedule!$A:$A,0),4))))</f>
        <v>1/25_項目1</v>
      </c>
      <c r="D27" s="199" t="str">
        <f>IF($T$1="非表示","",IF(ISERROR(MATCH(A27,Schedule!$A:$A,0)),"",IF(INDEX(Schedule!$1:$1048576,MATCH(A27,Schedule!$A:$A,0),5)=0,"",INDEX(Schedule!$1:$1048576,MATCH(A27,Schedule!$A:$A,0),5))))</f>
        <v>1/25_項目2</v>
      </c>
      <c r="E27" s="199" t="str">
        <f>IF($T$1="非表示","",IF(ISERROR(MATCH(A27,Schedule!$A:$A,0)),"",IF(INDEX(Schedule!$1:$1048576,MATCH(A27,Schedule!$A:$A,0),6)=0,"",INDEX(Schedule!$1:$1048576,MATCH(A27,Schedule!$A:$A,0),6))))</f>
        <v>1/25_項目3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2"/>
      <c r="Q27" s="129">
        <f t="shared" si="1"/>
        <v>24</v>
      </c>
      <c r="R27" s="148">
        <f t="shared" si="3"/>
        <v>40933</v>
      </c>
      <c r="S27" s="138">
        <f t="shared" si="7"/>
        <v>40933</v>
      </c>
      <c r="U27" s="1" t="str">
        <f ca="1">IF(INDEX(Holiday!$E:$E,ROW(),1)=0,"",INDEX(Holiday!$E:$E,ROW(),1))</f>
        <v/>
      </c>
    </row>
    <row r="28" spans="1:21" ht="12.6" customHeight="1" x14ac:dyDescent="0.15">
      <c r="A28" s="131">
        <f t="shared" si="6"/>
        <v>40934</v>
      </c>
      <c r="B28" s="137">
        <f t="shared" si="2"/>
        <v>40934</v>
      </c>
      <c r="C28" s="198" t="str">
        <f>IF($T$1="非表示","",IF(ISERROR(MATCH(A28,Schedule!$A:$A,0)),"",IF(INDEX(Schedule!$1:$1048576,MATCH(A28,Schedule!$A:$A,0),4)=0,"",INDEX(Schedule!$1:$1048576,MATCH(A28,Schedule!$A:$A,0),4))))</f>
        <v/>
      </c>
      <c r="D28" s="199" t="str">
        <f>IF($T$1="非表示","",IF(ISERROR(MATCH(A28,Schedule!$A:$A,0)),"",IF(INDEX(Schedule!$1:$1048576,MATCH(A28,Schedule!$A:$A,0),5)=0,"",INDEX(Schedule!$1:$1048576,MATCH(A28,Schedule!$A:$A,0),5))))</f>
        <v/>
      </c>
      <c r="E28" s="199" t="str">
        <f>IF($T$1="非表示","",IF(ISERROR(MATCH(A28,Schedule!$A:$A,0)),"",IF(INDEX(Schedule!$1:$1048576,MATCH(A28,Schedule!$A:$A,0),6)=0,"",INDEX(Schedule!$1:$1048576,MATCH(A28,Schedule!$A:$A,0),6))))</f>
        <v/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2"/>
      <c r="Q28" s="129">
        <f t="shared" si="1"/>
        <v>25</v>
      </c>
      <c r="R28" s="148">
        <f t="shared" si="3"/>
        <v>40934</v>
      </c>
      <c r="S28" s="138">
        <f t="shared" si="7"/>
        <v>40934</v>
      </c>
      <c r="U28" s="1">
        <f ca="1">IF(INDEX(Holiday!$E:$E,ROW(),1)=0,"",INDEX(Holiday!$E:$E,ROW(),1))</f>
        <v>40742</v>
      </c>
    </row>
    <row r="29" spans="1:21" ht="12.6" customHeight="1" x14ac:dyDescent="0.15">
      <c r="A29" s="131">
        <f t="shared" si="6"/>
        <v>40935</v>
      </c>
      <c r="B29" s="137">
        <f t="shared" si="2"/>
        <v>40935</v>
      </c>
      <c r="C29" s="198" t="str">
        <f>IF($T$1="非表示","",IF(ISERROR(MATCH(A29,Schedule!$A:$A,0)),"",IF(INDEX(Schedule!$1:$1048576,MATCH(A29,Schedule!$A:$A,0),4)=0,"",INDEX(Schedule!$1:$1048576,MATCH(A29,Schedule!$A:$A,0),4))))</f>
        <v/>
      </c>
      <c r="D29" s="199" t="str">
        <f>IF($T$1="非表示","",IF(ISERROR(MATCH(A29,Schedule!$A:$A,0)),"",IF(INDEX(Schedule!$1:$1048576,MATCH(A29,Schedule!$A:$A,0),5)=0,"",INDEX(Schedule!$1:$1048576,MATCH(A29,Schedule!$A:$A,0),5))))</f>
        <v/>
      </c>
      <c r="E29" s="199" t="str">
        <f>IF($T$1="非表示","",IF(ISERROR(MATCH(A29,Schedule!$A:$A,0)),"",IF(INDEX(Schedule!$1:$1048576,MATCH(A29,Schedule!$A:$A,0),6)=0,"",INDEX(Schedule!$1:$1048576,MATCH(A29,Schedule!$A:$A,0),6))))</f>
        <v/>
      </c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2"/>
      <c r="Q29" s="129">
        <f t="shared" si="1"/>
        <v>26</v>
      </c>
      <c r="R29" s="148">
        <f t="shared" si="3"/>
        <v>40935</v>
      </c>
      <c r="S29" s="138">
        <f t="shared" si="7"/>
        <v>40935</v>
      </c>
      <c r="U29" s="1" t="str">
        <f ca="1">IF(INDEX(Holiday!$E:$E,ROW(),1)=0,"",INDEX(Holiday!$E:$E,ROW(),1))</f>
        <v/>
      </c>
    </row>
    <row r="30" spans="1:21" ht="12.6" customHeight="1" x14ac:dyDescent="0.15">
      <c r="A30" s="131">
        <f>IF(A29="","",IF(MONTH(A29+1)&lt;&gt;MONTH(A1),"",A29+1))</f>
        <v>40936</v>
      </c>
      <c r="B30" s="137">
        <f t="shared" si="2"/>
        <v>40936</v>
      </c>
      <c r="C30" s="198" t="str">
        <f>IF($T$1="非表示","",IF(ISERROR(MATCH(A30,Schedule!$A:$A,0)),"",IF(INDEX(Schedule!$1:$1048576,MATCH(A30,Schedule!$A:$A,0),4)=0,"",INDEX(Schedule!$1:$1048576,MATCH(A30,Schedule!$A:$A,0),4))))</f>
        <v/>
      </c>
      <c r="D30" s="199" t="str">
        <f>IF($T$1="非表示","",IF(ISERROR(MATCH(A30,Schedule!$A:$A,0)),"",IF(INDEX(Schedule!$1:$1048576,MATCH(A30,Schedule!$A:$A,0),5)=0,"",INDEX(Schedule!$1:$1048576,MATCH(A30,Schedule!$A:$A,0),5))))</f>
        <v/>
      </c>
      <c r="E30" s="199" t="str">
        <f>IF($T$1="非表示","",IF(ISERROR(MATCH(A30,Schedule!$A:$A,0)),"",IF(INDEX(Schedule!$1:$1048576,MATCH(A30,Schedule!$A:$A,0),6)=0,"",INDEX(Schedule!$1:$1048576,MATCH(A30,Schedule!$A:$A,0),6))))</f>
        <v/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2"/>
      <c r="Q30" s="129">
        <f>IF(A30="","",DATEDIF(DATE(YEAR($A$1),1,1),A30,"d"))</f>
        <v>27</v>
      </c>
      <c r="R30" s="148">
        <f t="shared" si="3"/>
        <v>40936</v>
      </c>
      <c r="S30" s="138">
        <f t="shared" si="7"/>
        <v>40936</v>
      </c>
      <c r="U30" s="1">
        <f ca="1">IF(INDEX(Holiday!$E:$E,ROW(),1)=0,"",INDEX(Holiday!$E:$E,ROW(),1))</f>
        <v>40805</v>
      </c>
    </row>
    <row r="31" spans="1:21" ht="12.6" customHeight="1" x14ac:dyDescent="0.15">
      <c r="A31" s="131">
        <f>IF(A30="","",IF(MONTH(A30+1)&lt;&gt;MONTH(A2),"",A30+1))</f>
        <v>40937</v>
      </c>
      <c r="B31" s="137">
        <f t="shared" si="2"/>
        <v>40937</v>
      </c>
      <c r="C31" s="198" t="str">
        <f>IF($T$1="非表示","",IF(ISERROR(MATCH(A31,Schedule!$A:$A,0)),"",IF(INDEX(Schedule!$1:$1048576,MATCH(A31,Schedule!$A:$A,0),4)=0,"",INDEX(Schedule!$1:$1048576,MATCH(A31,Schedule!$A:$A,0),4))))</f>
        <v/>
      </c>
      <c r="D31" s="199" t="str">
        <f>IF($T$1="非表示","",IF(ISERROR(MATCH(A31,Schedule!$A:$A,0)),"",IF(INDEX(Schedule!$1:$1048576,MATCH(A31,Schedule!$A:$A,0),5)=0,"",INDEX(Schedule!$1:$1048576,MATCH(A31,Schedule!$A:$A,0),5))))</f>
        <v/>
      </c>
      <c r="E31" s="199" t="str">
        <f>IF($T$1="非表示","",IF(ISERROR(MATCH(A31,Schedule!$A:$A,0)),"",IF(INDEX(Schedule!$1:$1048576,MATCH(A31,Schedule!$A:$A,0),6)=0,"",INDEX(Schedule!$1:$1048576,MATCH(A31,Schedule!$A:$A,0),6))))</f>
        <v/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2"/>
      <c r="Q31" s="129">
        <f>IF(A31="","",DATEDIF(DATE(YEAR($A$1),1,1),A31,"d"))</f>
        <v>28</v>
      </c>
      <c r="R31" s="148">
        <f t="shared" si="3"/>
        <v>40937</v>
      </c>
      <c r="S31" s="138">
        <f t="shared" si="7"/>
        <v>40937</v>
      </c>
      <c r="U31" s="1" t="str">
        <f ca="1">IF(INDEX(Holiday!$E:$E,ROW(),1)=0,"",INDEX(Holiday!$E:$E,ROW(),1))</f>
        <v/>
      </c>
    </row>
    <row r="32" spans="1:21" ht="12.6" customHeight="1" x14ac:dyDescent="0.15">
      <c r="A32" s="131">
        <f>IF(A31="","",IF(MONTH(A31+1)&lt;&gt;MONTH(A3),"",A31+1))</f>
        <v>40938</v>
      </c>
      <c r="B32" s="137">
        <f t="shared" si="2"/>
        <v>40938</v>
      </c>
      <c r="C32" s="198" t="str">
        <f>IF($T$1="非表示","",IF(ISERROR(MATCH(A32,Schedule!$A:$A,0)),"",IF(INDEX(Schedule!$1:$1048576,MATCH(A32,Schedule!$A:$A,0),4)=0,"",INDEX(Schedule!$1:$1048576,MATCH(A32,Schedule!$A:$A,0),4))))</f>
        <v/>
      </c>
      <c r="D32" s="199" t="str">
        <f>IF($T$1="非表示","",IF(ISERROR(MATCH(A32,Schedule!$A:$A,0)),"",IF(INDEX(Schedule!$1:$1048576,MATCH(A32,Schedule!$A:$A,0),5)=0,"",INDEX(Schedule!$1:$1048576,MATCH(A32,Schedule!$A:$A,0),5))))</f>
        <v/>
      </c>
      <c r="E32" s="199" t="str">
        <f>IF($T$1="非表示","",IF(ISERROR(MATCH(A32,Schedule!$A:$A,0)),"",IF(INDEX(Schedule!$1:$1048576,MATCH(A32,Schedule!$A:$A,0),6)=0,"",INDEX(Schedule!$1:$1048576,MATCH(A32,Schedule!$A:$A,0),6))))</f>
        <v/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2"/>
      <c r="Q32" s="129">
        <f>IF(A32="","",DATEDIF(DATE(YEAR($A$1),1,1),A32,"d"))</f>
        <v>29</v>
      </c>
      <c r="R32" s="148">
        <f t="shared" si="3"/>
        <v>40938</v>
      </c>
      <c r="S32" s="138">
        <f t="shared" si="7"/>
        <v>40938</v>
      </c>
      <c r="U32" s="1">
        <f ca="1">IF(INDEX(Holiday!$E:$E,ROW(),1)=0,"",INDEX(Holiday!$E:$E,ROW(),1))</f>
        <v>40809</v>
      </c>
    </row>
    <row r="33" spans="1:21" ht="12.6" customHeight="1" x14ac:dyDescent="0.15">
      <c r="A33" s="131">
        <f>IF(A32="","",IF(MONTH(A32+1)&lt;&gt;MONTH(A4),"",A32+1))</f>
        <v>40939</v>
      </c>
      <c r="B33" s="137">
        <f t="shared" si="2"/>
        <v>40939</v>
      </c>
      <c r="C33" s="198" t="str">
        <f>IF($T$1="非表示","",IF(ISERROR(MATCH(A33,Schedule!$A:$A,0)),"",IF(INDEX(Schedule!$1:$1048576,MATCH(A33,Schedule!$A:$A,0),4)=0,"",INDEX(Schedule!$1:$1048576,MATCH(A33,Schedule!$A:$A,0),4))))</f>
        <v/>
      </c>
      <c r="D33" s="199" t="str">
        <f>IF($T$1="非表示","",IF(ISERROR(MATCH(A33,Schedule!$A:$A,0)),"",IF(INDEX(Schedule!$1:$1048576,MATCH(A33,Schedule!$A:$A,0),5)=0,"",INDEX(Schedule!$1:$1048576,MATCH(A33,Schedule!$A:$A,0),5))))</f>
        <v/>
      </c>
      <c r="E33" s="199" t="str">
        <f>IF($T$1="非表示","",IF(ISERROR(MATCH(A33,Schedule!$A:$A,0)),"",IF(INDEX(Schedule!$1:$1048576,MATCH(A33,Schedule!$A:$A,0),6)=0,"",INDEX(Schedule!$1:$1048576,MATCH(A33,Schedule!$A:$A,0),6))))</f>
        <v/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2"/>
      <c r="Q33" s="129">
        <f>IF(A33="","",DATEDIF(DATE(YEAR($A$1),1,1),A33,"d"))</f>
        <v>30</v>
      </c>
      <c r="R33" s="148">
        <f t="shared" si="3"/>
        <v>40939</v>
      </c>
      <c r="S33" s="138">
        <f t="shared" si="7"/>
        <v>40939</v>
      </c>
      <c r="U33" s="1" t="str">
        <f ca="1">IF(INDEX(Holiday!$E:$E,ROW(),1)=0,"",INDEX(Holiday!$E:$E,ROW(),1))</f>
        <v/>
      </c>
    </row>
    <row r="34" spans="1:21" ht="18.95" customHeight="1" x14ac:dyDescent="0.15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7"/>
      <c r="R34" s="147"/>
      <c r="S34" s="145"/>
      <c r="U34" s="1">
        <f ca="1">IF(INDEX(Holiday!$E:$E,ROW(),1)=0,"",INDEX(Holiday!$E:$E,ROW(),1))</f>
        <v>40826</v>
      </c>
    </row>
    <row r="35" spans="1:21" x14ac:dyDescent="0.1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U35" s="1" t="str">
        <f ca="1">IF(INDEX(Holiday!$E:$E,ROW(),1)=0,"",INDEX(Holiday!$E:$E,ROW(),1))</f>
        <v/>
      </c>
    </row>
    <row r="36" spans="1:21" ht="30" customHeight="1" x14ac:dyDescent="0.15">
      <c r="A36" s="315">
        <f>DATE(YEAR(A1),MONTH(A1)+1,1)</f>
        <v>40940</v>
      </c>
      <c r="B36" s="315"/>
      <c r="C36" s="315"/>
      <c r="D36" s="315"/>
      <c r="E36" s="315"/>
      <c r="O36" s="314">
        <f>A36</f>
        <v>40940</v>
      </c>
      <c r="P36" s="314"/>
      <c r="Q36" s="314"/>
      <c r="R36" s="314"/>
      <c r="S36" s="314"/>
      <c r="U36" s="1">
        <f ca="1">IF(INDEX(Holiday!$E:$E,ROW(),1)=0,"",INDEX(Holiday!$E:$E,ROW(),1))</f>
        <v>40850</v>
      </c>
    </row>
    <row r="37" spans="1:21" ht="15" customHeight="1" x14ac:dyDescent="0.15">
      <c r="A37" s="139"/>
      <c r="B37" s="140"/>
      <c r="C37" s="141"/>
      <c r="D37" s="142">
        <v>7</v>
      </c>
      <c r="E37" s="142">
        <f t="shared" ref="E37:P37" si="8">D37+1</f>
        <v>8</v>
      </c>
      <c r="F37" s="142">
        <f t="shared" si="8"/>
        <v>9</v>
      </c>
      <c r="G37" s="142">
        <f t="shared" si="8"/>
        <v>10</v>
      </c>
      <c r="H37" s="142">
        <f t="shared" si="8"/>
        <v>11</v>
      </c>
      <c r="I37" s="142">
        <f t="shared" si="8"/>
        <v>12</v>
      </c>
      <c r="J37" s="142">
        <f t="shared" si="8"/>
        <v>13</v>
      </c>
      <c r="K37" s="142">
        <f t="shared" si="8"/>
        <v>14</v>
      </c>
      <c r="L37" s="142">
        <f t="shared" si="8"/>
        <v>15</v>
      </c>
      <c r="M37" s="142">
        <f t="shared" si="8"/>
        <v>16</v>
      </c>
      <c r="N37" s="142">
        <f t="shared" si="8"/>
        <v>17</v>
      </c>
      <c r="O37" s="142">
        <f>N37+1</f>
        <v>18</v>
      </c>
      <c r="P37" s="143">
        <f t="shared" si="8"/>
        <v>19</v>
      </c>
      <c r="Q37" s="144"/>
      <c r="R37" s="144"/>
      <c r="S37" s="139"/>
      <c r="U37" s="1" t="str">
        <f ca="1">IF(INDEX(Holiday!$E:$E,ROW(),1)=0,"",INDEX(Holiday!$E:$E,ROW(),1))</f>
        <v/>
      </c>
    </row>
    <row r="38" spans="1:21" ht="12.6" customHeight="1" x14ac:dyDescent="0.15">
      <c r="A38" s="131">
        <f>A36</f>
        <v>40940</v>
      </c>
      <c r="B38" s="137">
        <f>A38</f>
        <v>40940</v>
      </c>
      <c r="C38" s="196" t="str">
        <f>IF($T$1="非表示","",IF(ISERROR(MATCH(A38,Schedule!$A:$A,0)),"",IF(INDEX(Schedule!$1:$1048576,MATCH(A38,Schedule!$A:$A,0),4)=0,"",INDEX(Schedule!$1:$1048576,MATCH(A38,Schedule!$A:$A,0),4))))</f>
        <v/>
      </c>
      <c r="D38" s="197" t="str">
        <f>IF($T$1="非表示","",IF(ISERROR(MATCH(A38,Schedule!$A:$A,0)),"",IF(INDEX(Schedule!$1:$1048576,MATCH(A38,Schedule!$A:$A,0),5)=0,"",INDEX(Schedule!$1:$1048576,MATCH(A38,Schedule!$A:$A,0),5))))</f>
        <v/>
      </c>
      <c r="E38" s="197" t="str">
        <f>IF($T$1="非表示","",IF(ISERROR(MATCH(A38,Schedule!$A:$A,0)),"",IF(INDEX(Schedule!$1:$1048576,MATCH(A38,Schedule!$A:$A,0),6)=0,"",INDEX(Schedule!$1:$1048576,MATCH(A38,Schedule!$A:$A,0),6))))</f>
        <v/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5"/>
      <c r="Q38" s="136">
        <f t="shared" ref="Q38:Q64" si="9">DATEDIF(DATE(YEAR($A$1),1,1),A38,"d")</f>
        <v>31</v>
      </c>
      <c r="R38" s="148">
        <f t="shared" ref="R38:R68" si="10">A38</f>
        <v>40940</v>
      </c>
      <c r="S38" s="138">
        <f>A38</f>
        <v>40940</v>
      </c>
      <c r="U38" s="1">
        <f ca="1">IF(INDEX(Holiday!$E:$E,ROW(),1)=0,"",INDEX(Holiday!$E:$E,ROW(),1))</f>
        <v>40870</v>
      </c>
    </row>
    <row r="39" spans="1:21" ht="12.6" customHeight="1" x14ac:dyDescent="0.15">
      <c r="A39" s="131">
        <f>A38+1</f>
        <v>40941</v>
      </c>
      <c r="B39" s="137">
        <f t="shared" ref="B39:B68" si="11">A39</f>
        <v>40941</v>
      </c>
      <c r="C39" s="198" t="str">
        <f>IF($T$1="非表示","",IF(ISERROR(MATCH(A39,Schedule!$A:$A,0)),"",IF(INDEX(Schedule!$1:$1048576,MATCH(A39,Schedule!$A:$A,0),4)=0,"",INDEX(Schedule!$1:$1048576,MATCH(A39,Schedule!$A:$A,0),4))))</f>
        <v/>
      </c>
      <c r="D39" s="199" t="str">
        <f>IF($T$1="非表示","",IF(ISERROR(MATCH(A39,Schedule!$A:$A,0)),"",IF(INDEX(Schedule!$1:$1048576,MATCH(A39,Schedule!$A:$A,0),5)=0,"",INDEX(Schedule!$1:$1048576,MATCH(A39,Schedule!$A:$A,0),5))))</f>
        <v/>
      </c>
      <c r="E39" s="199" t="str">
        <f>IF($T$1="非表示","",IF(ISERROR(MATCH(A39,Schedule!$A:$A,0)),"",IF(INDEX(Schedule!$1:$1048576,MATCH(A39,Schedule!$A:$A,0),6)=0,"",INDEX(Schedule!$1:$1048576,MATCH(A39,Schedule!$A:$A,0),6))))</f>
        <v/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2"/>
      <c r="Q39" s="129">
        <f t="shared" si="9"/>
        <v>32</v>
      </c>
      <c r="R39" s="148">
        <f t="shared" si="10"/>
        <v>40941</v>
      </c>
      <c r="S39" s="138">
        <f t="shared" ref="S39:S68" si="12">A39</f>
        <v>40941</v>
      </c>
      <c r="U39" s="1" t="str">
        <f ca="1">IF(INDEX(Holiday!$E:$E,ROW(),1)=0,"",INDEX(Holiday!$E:$E,ROW(),1))</f>
        <v/>
      </c>
    </row>
    <row r="40" spans="1:21" ht="12.6" customHeight="1" x14ac:dyDescent="0.15">
      <c r="A40" s="131">
        <f t="shared" ref="A40:A64" si="13">A39+1</f>
        <v>40942</v>
      </c>
      <c r="B40" s="137">
        <f t="shared" si="11"/>
        <v>40942</v>
      </c>
      <c r="C40" s="198" t="str">
        <f>IF($T$1="非表示","",IF(ISERROR(MATCH(A40,Schedule!$A:$A,0)),"",IF(INDEX(Schedule!$1:$1048576,MATCH(A40,Schedule!$A:$A,0),4)=0,"",INDEX(Schedule!$1:$1048576,MATCH(A40,Schedule!$A:$A,0),4))))</f>
        <v/>
      </c>
      <c r="D40" s="199" t="str">
        <f>IF($T$1="非表示","",IF(ISERROR(MATCH(A40,Schedule!$A:$A,0)),"",IF(INDEX(Schedule!$1:$1048576,MATCH(A40,Schedule!$A:$A,0),5)=0,"",INDEX(Schedule!$1:$1048576,MATCH(A40,Schedule!$A:$A,0),5))))</f>
        <v/>
      </c>
      <c r="E40" s="199" t="str">
        <f>IF($T$1="非表示","",IF(ISERROR(MATCH(A40,Schedule!$A:$A,0)),"",IF(INDEX(Schedule!$1:$1048576,MATCH(A40,Schedule!$A:$A,0),6)=0,"",INDEX(Schedule!$1:$1048576,MATCH(A40,Schedule!$A:$A,0),6))))</f>
        <v/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2"/>
      <c r="Q40" s="129">
        <f t="shared" si="9"/>
        <v>33</v>
      </c>
      <c r="R40" s="148">
        <f t="shared" si="10"/>
        <v>40942</v>
      </c>
      <c r="S40" s="138">
        <f t="shared" si="12"/>
        <v>40942</v>
      </c>
      <c r="U40" s="1">
        <f ca="1">IF(INDEX(Holiday!$E:$E,ROW(),1)=0,"",INDEX(Holiday!$E:$E,ROW(),1))</f>
        <v>40900</v>
      </c>
    </row>
    <row r="41" spans="1:21" ht="12.6" customHeight="1" x14ac:dyDescent="0.15">
      <c r="A41" s="131">
        <f t="shared" si="13"/>
        <v>40943</v>
      </c>
      <c r="B41" s="137">
        <f t="shared" si="11"/>
        <v>40943</v>
      </c>
      <c r="C41" s="198" t="str">
        <f>IF($T$1="非表示","",IF(ISERROR(MATCH(A41,Schedule!$A:$A,0)),"",IF(INDEX(Schedule!$1:$1048576,MATCH(A41,Schedule!$A:$A,0),4)=0,"",INDEX(Schedule!$1:$1048576,MATCH(A41,Schedule!$A:$A,0),4))))</f>
        <v/>
      </c>
      <c r="D41" s="199" t="str">
        <f>IF($T$1="非表示","",IF(ISERROR(MATCH(A41,Schedule!$A:$A,0)),"",IF(INDEX(Schedule!$1:$1048576,MATCH(A41,Schedule!$A:$A,0),5)=0,"",INDEX(Schedule!$1:$1048576,MATCH(A41,Schedule!$A:$A,0),5))))</f>
        <v/>
      </c>
      <c r="E41" s="199" t="str">
        <f>IF($T$1="非表示","",IF(ISERROR(MATCH(A41,Schedule!$A:$A,0)),"",IF(INDEX(Schedule!$1:$1048576,MATCH(A41,Schedule!$A:$A,0),6)=0,"",INDEX(Schedule!$1:$1048576,MATCH(A41,Schedule!$A:$A,0),6))))</f>
        <v/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2"/>
      <c r="Q41" s="129">
        <f t="shared" si="9"/>
        <v>34</v>
      </c>
      <c r="R41" s="148">
        <f t="shared" si="10"/>
        <v>40943</v>
      </c>
      <c r="S41" s="138">
        <f t="shared" si="12"/>
        <v>40943</v>
      </c>
      <c r="U41" s="1" t="str">
        <f ca="1">IF(INDEX(Holiday!$E:$E,ROW(),1)=0,"",INDEX(Holiday!$E:$E,ROW(),1))</f>
        <v/>
      </c>
    </row>
    <row r="42" spans="1:21" ht="12.6" customHeight="1" x14ac:dyDescent="0.15">
      <c r="A42" s="131">
        <f t="shared" si="13"/>
        <v>40944</v>
      </c>
      <c r="B42" s="137">
        <f t="shared" si="11"/>
        <v>40944</v>
      </c>
      <c r="C42" s="198" t="str">
        <f>IF($T$1="非表示","",IF(ISERROR(MATCH(A42,Schedule!$A:$A,0)),"",IF(INDEX(Schedule!$1:$1048576,MATCH(A42,Schedule!$A:$A,0),4)=0,"",INDEX(Schedule!$1:$1048576,MATCH(A42,Schedule!$A:$A,0),4))))</f>
        <v/>
      </c>
      <c r="D42" s="199" t="str">
        <f>IF($T$1="非表示","",IF(ISERROR(MATCH(A42,Schedule!$A:$A,0)),"",IF(INDEX(Schedule!$1:$1048576,MATCH(A42,Schedule!$A:$A,0),5)=0,"",INDEX(Schedule!$1:$1048576,MATCH(A42,Schedule!$A:$A,0),5))))</f>
        <v/>
      </c>
      <c r="E42" s="199" t="str">
        <f>IF($T$1="非表示","",IF(ISERROR(MATCH(A42,Schedule!$A:$A,0)),"",IF(INDEX(Schedule!$1:$1048576,MATCH(A42,Schedule!$A:$A,0),6)=0,"",INDEX(Schedule!$1:$1048576,MATCH(A42,Schedule!$A:$A,0),6))))</f>
        <v/>
      </c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2"/>
      <c r="Q42" s="129">
        <f t="shared" si="9"/>
        <v>35</v>
      </c>
      <c r="R42" s="148">
        <f t="shared" si="10"/>
        <v>40944</v>
      </c>
      <c r="S42" s="138">
        <f t="shared" si="12"/>
        <v>40944</v>
      </c>
      <c r="U42" s="1">
        <f ca="1">IF(INDEX(Holiday!$E:$E,ROW(),1)=0,"",INDEX(Holiday!$E:$E,ROW(),1))</f>
        <v>40907</v>
      </c>
    </row>
    <row r="43" spans="1:21" ht="12.6" customHeight="1" x14ac:dyDescent="0.15">
      <c r="A43" s="131">
        <f t="shared" si="13"/>
        <v>40945</v>
      </c>
      <c r="B43" s="137">
        <f t="shared" si="11"/>
        <v>40945</v>
      </c>
      <c r="C43" s="198" t="str">
        <f>IF($T$1="非表示","",IF(ISERROR(MATCH(A43,Schedule!$A:$A,0)),"",IF(INDEX(Schedule!$1:$1048576,MATCH(A43,Schedule!$A:$A,0),4)=0,"",INDEX(Schedule!$1:$1048576,MATCH(A43,Schedule!$A:$A,0),4))))</f>
        <v/>
      </c>
      <c r="D43" s="199" t="str">
        <f>IF($T$1="非表示","",IF(ISERROR(MATCH(A43,Schedule!$A:$A,0)),"",IF(INDEX(Schedule!$1:$1048576,MATCH(A43,Schedule!$A:$A,0),5)=0,"",INDEX(Schedule!$1:$1048576,MATCH(A43,Schedule!$A:$A,0),5))))</f>
        <v/>
      </c>
      <c r="E43" s="199" t="str">
        <f>IF($T$1="非表示","",IF(ISERROR(MATCH(A43,Schedule!$A:$A,0)),"",IF(INDEX(Schedule!$1:$1048576,MATCH(A43,Schedule!$A:$A,0),6)=0,"",INDEX(Schedule!$1:$1048576,MATCH(A43,Schedule!$A:$A,0),6))))</f>
        <v/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2"/>
      <c r="Q43" s="129">
        <f t="shared" si="9"/>
        <v>36</v>
      </c>
      <c r="R43" s="148">
        <f t="shared" si="10"/>
        <v>40945</v>
      </c>
      <c r="S43" s="138">
        <f t="shared" si="12"/>
        <v>40945</v>
      </c>
      <c r="U43" s="1">
        <f ca="1">IF(INDEX(Holiday!$E:$E,ROW(),1)=0,"",INDEX(Holiday!$E:$E,ROW(),1))</f>
        <v>40908</v>
      </c>
    </row>
    <row r="44" spans="1:21" ht="12.6" customHeight="1" x14ac:dyDescent="0.15">
      <c r="A44" s="131">
        <f t="shared" si="13"/>
        <v>40946</v>
      </c>
      <c r="B44" s="137">
        <f t="shared" si="11"/>
        <v>40946</v>
      </c>
      <c r="C44" s="198" t="str">
        <f>IF($T$1="非表示","",IF(ISERROR(MATCH(A44,Schedule!$A:$A,0)),"",IF(INDEX(Schedule!$1:$1048576,MATCH(A44,Schedule!$A:$A,0),4)=0,"",INDEX(Schedule!$1:$1048576,MATCH(A44,Schedule!$A:$A,0),4))))</f>
        <v/>
      </c>
      <c r="D44" s="199" t="str">
        <f>IF($T$1="非表示","",IF(ISERROR(MATCH(A44,Schedule!$A:$A,0)),"",IF(INDEX(Schedule!$1:$1048576,MATCH(A44,Schedule!$A:$A,0),5)=0,"",INDEX(Schedule!$1:$1048576,MATCH(A44,Schedule!$A:$A,0),5))))</f>
        <v/>
      </c>
      <c r="E44" s="199" t="str">
        <f>IF($T$1="非表示","",IF(ISERROR(MATCH(A44,Schedule!$A:$A,0)),"",IF(INDEX(Schedule!$1:$1048576,MATCH(A44,Schedule!$A:$A,0),6)=0,"",INDEX(Schedule!$1:$1048576,MATCH(A44,Schedule!$A:$A,0),6))))</f>
        <v/>
      </c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2"/>
      <c r="Q44" s="129">
        <f t="shared" si="9"/>
        <v>37</v>
      </c>
      <c r="R44" s="148">
        <f t="shared" si="10"/>
        <v>40946</v>
      </c>
      <c r="S44" s="138">
        <f t="shared" si="12"/>
        <v>40946</v>
      </c>
      <c r="U44" s="1">
        <f ca="1">IF(INDEX(Holiday!$E:$E,ROW(),1)=0,"",INDEX(Holiday!$E:$E,ROW(),1))</f>
        <v>40909</v>
      </c>
    </row>
    <row r="45" spans="1:21" ht="12.6" customHeight="1" x14ac:dyDescent="0.15">
      <c r="A45" s="131">
        <f t="shared" si="13"/>
        <v>40947</v>
      </c>
      <c r="B45" s="137">
        <f t="shared" si="11"/>
        <v>40947</v>
      </c>
      <c r="C45" s="198" t="str">
        <f>IF($T$1="非表示","",IF(ISERROR(MATCH(A45,Schedule!$A:$A,0)),"",IF(INDEX(Schedule!$1:$1048576,MATCH(A45,Schedule!$A:$A,0),4)=0,"",INDEX(Schedule!$1:$1048576,MATCH(A45,Schedule!$A:$A,0),4))))</f>
        <v/>
      </c>
      <c r="D45" s="199" t="str">
        <f>IF($T$1="非表示","",IF(ISERROR(MATCH(A45,Schedule!$A:$A,0)),"",IF(INDEX(Schedule!$1:$1048576,MATCH(A45,Schedule!$A:$A,0),5)=0,"",INDEX(Schedule!$1:$1048576,MATCH(A45,Schedule!$A:$A,0),5))))</f>
        <v/>
      </c>
      <c r="E45" s="199" t="str">
        <f>IF($T$1="非表示","",IF(ISERROR(MATCH(A45,Schedule!$A:$A,0)),"",IF(INDEX(Schedule!$1:$1048576,MATCH(A45,Schedule!$A:$A,0),6)=0,"",INDEX(Schedule!$1:$1048576,MATCH(A45,Schedule!$A:$A,0),6))))</f>
        <v/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2"/>
      <c r="Q45" s="129">
        <f t="shared" si="9"/>
        <v>38</v>
      </c>
      <c r="R45" s="148">
        <f t="shared" si="10"/>
        <v>40947</v>
      </c>
      <c r="S45" s="138">
        <f t="shared" si="12"/>
        <v>40947</v>
      </c>
      <c r="U45" s="1">
        <f ca="1">IF(INDEX(Holiday!$E:$E,ROW(),1)=0,"",INDEX(Holiday!$E:$E,ROW(),1))</f>
        <v>40910</v>
      </c>
    </row>
    <row r="46" spans="1:21" ht="12.6" customHeight="1" x14ac:dyDescent="0.15">
      <c r="A46" s="131">
        <f t="shared" si="13"/>
        <v>40948</v>
      </c>
      <c r="B46" s="137">
        <f t="shared" si="11"/>
        <v>40948</v>
      </c>
      <c r="C46" s="198" t="str">
        <f>IF($T$1="非表示","",IF(ISERROR(MATCH(A46,Schedule!$A:$A,0)),"",IF(INDEX(Schedule!$1:$1048576,MATCH(A46,Schedule!$A:$A,0),4)=0,"",INDEX(Schedule!$1:$1048576,MATCH(A46,Schedule!$A:$A,0),4))))</f>
        <v/>
      </c>
      <c r="D46" s="199" t="str">
        <f>IF($T$1="非表示","",IF(ISERROR(MATCH(A46,Schedule!$A:$A,0)),"",IF(INDEX(Schedule!$1:$1048576,MATCH(A46,Schedule!$A:$A,0),5)=0,"",INDEX(Schedule!$1:$1048576,MATCH(A46,Schedule!$A:$A,0),5))))</f>
        <v/>
      </c>
      <c r="E46" s="199" t="str">
        <f>IF($T$1="非表示","",IF(ISERROR(MATCH(A46,Schedule!$A:$A,0)),"",IF(INDEX(Schedule!$1:$1048576,MATCH(A46,Schedule!$A:$A,0),6)=0,"",INDEX(Schedule!$1:$1048576,MATCH(A46,Schedule!$A:$A,0),6))))</f>
        <v/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2"/>
      <c r="Q46" s="129">
        <f t="shared" si="9"/>
        <v>39</v>
      </c>
      <c r="R46" s="148">
        <f t="shared" si="10"/>
        <v>40948</v>
      </c>
      <c r="S46" s="138">
        <f t="shared" si="12"/>
        <v>40948</v>
      </c>
      <c r="U46" s="1">
        <f ca="1">IF(INDEX(Holiday!$E:$E,ROW(),1)=0,"",INDEX(Holiday!$E:$E,ROW(),1))</f>
        <v>40911</v>
      </c>
    </row>
    <row r="47" spans="1:21" ht="12.6" customHeight="1" x14ac:dyDescent="0.15">
      <c r="A47" s="131">
        <f t="shared" si="13"/>
        <v>40949</v>
      </c>
      <c r="B47" s="137">
        <f t="shared" si="11"/>
        <v>40949</v>
      </c>
      <c r="C47" s="198" t="str">
        <f>IF($T$1="非表示","",IF(ISERROR(MATCH(A47,Schedule!$A:$A,0)),"",IF(INDEX(Schedule!$1:$1048576,MATCH(A47,Schedule!$A:$A,0),4)=0,"",INDEX(Schedule!$1:$1048576,MATCH(A47,Schedule!$A:$A,0),4))))</f>
        <v/>
      </c>
      <c r="D47" s="199" t="str">
        <f>IF($T$1="非表示","",IF(ISERROR(MATCH(A47,Schedule!$A:$A,0)),"",IF(INDEX(Schedule!$1:$1048576,MATCH(A47,Schedule!$A:$A,0),5)=0,"",INDEX(Schedule!$1:$1048576,MATCH(A47,Schedule!$A:$A,0),5))))</f>
        <v/>
      </c>
      <c r="E47" s="199" t="str">
        <f>IF($T$1="非表示","",IF(ISERROR(MATCH(A47,Schedule!$A:$A,0)),"",IF(INDEX(Schedule!$1:$1048576,MATCH(A47,Schedule!$A:$A,0),6)=0,"",INDEX(Schedule!$1:$1048576,MATCH(A47,Schedule!$A:$A,0),6))))</f>
        <v/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2"/>
      <c r="Q47" s="129">
        <f t="shared" si="9"/>
        <v>40</v>
      </c>
      <c r="R47" s="148">
        <f t="shared" si="10"/>
        <v>40949</v>
      </c>
      <c r="S47" s="138">
        <f t="shared" si="12"/>
        <v>40949</v>
      </c>
      <c r="U47" s="1" t="str">
        <f ca="1">IF(INDEX(Holiday!$E:$E,ROW(),1)=0,"",INDEX(Holiday!$E:$E,ROW(),1))</f>
        <v/>
      </c>
    </row>
    <row r="48" spans="1:21" ht="12.6" customHeight="1" x14ac:dyDescent="0.15">
      <c r="A48" s="131">
        <f t="shared" si="13"/>
        <v>40950</v>
      </c>
      <c r="B48" s="137">
        <f t="shared" si="11"/>
        <v>40950</v>
      </c>
      <c r="C48" s="198" t="str">
        <f>IF($T$1="非表示","",IF(ISERROR(MATCH(A48,Schedule!$A:$A,0)),"",IF(INDEX(Schedule!$1:$1048576,MATCH(A48,Schedule!$A:$A,0),4)=0,"",INDEX(Schedule!$1:$1048576,MATCH(A48,Schedule!$A:$A,0),4))))</f>
        <v/>
      </c>
      <c r="D48" s="199" t="str">
        <f>IF($T$1="非表示","",IF(ISERROR(MATCH(A48,Schedule!$A:$A,0)),"",IF(INDEX(Schedule!$1:$1048576,MATCH(A48,Schedule!$A:$A,0),5)=0,"",INDEX(Schedule!$1:$1048576,MATCH(A48,Schedule!$A:$A,0),5))))</f>
        <v/>
      </c>
      <c r="E48" s="199" t="str">
        <f>IF($T$1="非表示","",IF(ISERROR(MATCH(A48,Schedule!$A:$A,0)),"",IF(INDEX(Schedule!$1:$1048576,MATCH(A48,Schedule!$A:$A,0),6)=0,"",INDEX(Schedule!$1:$1048576,MATCH(A48,Schedule!$A:$A,0),6))))</f>
        <v/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2"/>
      <c r="Q48" s="129">
        <f t="shared" si="9"/>
        <v>41</v>
      </c>
      <c r="R48" s="148">
        <f t="shared" si="10"/>
        <v>40950</v>
      </c>
      <c r="S48" s="138">
        <f t="shared" si="12"/>
        <v>40950</v>
      </c>
      <c r="U48" s="1">
        <f ca="1">IF(INDEX(Holiday!$E:$E,ROW(),1)=0,"",INDEX(Holiday!$E:$E,ROW(),1))</f>
        <v>40917</v>
      </c>
    </row>
    <row r="49" spans="1:21" ht="12.6" customHeight="1" x14ac:dyDescent="0.15">
      <c r="A49" s="131">
        <f t="shared" si="13"/>
        <v>40951</v>
      </c>
      <c r="B49" s="137">
        <f t="shared" si="11"/>
        <v>40951</v>
      </c>
      <c r="C49" s="198" t="str">
        <f>IF($T$1="非表示","",IF(ISERROR(MATCH(A49,Schedule!$A:$A,0)),"",IF(INDEX(Schedule!$1:$1048576,MATCH(A49,Schedule!$A:$A,0),4)=0,"",INDEX(Schedule!$1:$1048576,MATCH(A49,Schedule!$A:$A,0),4))))</f>
        <v/>
      </c>
      <c r="D49" s="199" t="str">
        <f>IF($T$1="非表示","",IF(ISERROR(MATCH(A49,Schedule!$A:$A,0)),"",IF(INDEX(Schedule!$1:$1048576,MATCH(A49,Schedule!$A:$A,0),5)=0,"",INDEX(Schedule!$1:$1048576,MATCH(A49,Schedule!$A:$A,0),5))))</f>
        <v/>
      </c>
      <c r="E49" s="199" t="str">
        <f>IF($T$1="非表示","",IF(ISERROR(MATCH(A49,Schedule!$A:$A,0)),"",IF(INDEX(Schedule!$1:$1048576,MATCH(A49,Schedule!$A:$A,0),6)=0,"",INDEX(Schedule!$1:$1048576,MATCH(A49,Schedule!$A:$A,0),6))))</f>
        <v/>
      </c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2"/>
      <c r="Q49" s="129">
        <f t="shared" si="9"/>
        <v>42</v>
      </c>
      <c r="R49" s="148">
        <f t="shared" si="10"/>
        <v>40951</v>
      </c>
      <c r="S49" s="138">
        <f t="shared" si="12"/>
        <v>40951</v>
      </c>
      <c r="U49" s="1" t="str">
        <f ca="1">IF(INDEX(Holiday!$E:$E,ROW(),1)=0,"",INDEX(Holiday!$E:$E,ROW(),1))</f>
        <v/>
      </c>
    </row>
    <row r="50" spans="1:21" ht="12.6" customHeight="1" x14ac:dyDescent="0.15">
      <c r="A50" s="131">
        <f t="shared" si="13"/>
        <v>40952</v>
      </c>
      <c r="B50" s="137">
        <f t="shared" si="11"/>
        <v>40952</v>
      </c>
      <c r="C50" s="198" t="str">
        <f>IF($T$1="非表示","",IF(ISERROR(MATCH(A50,Schedule!$A:$A,0)),"",IF(INDEX(Schedule!$1:$1048576,MATCH(A50,Schedule!$A:$A,0),4)=0,"",INDEX(Schedule!$1:$1048576,MATCH(A50,Schedule!$A:$A,0),4))))</f>
        <v>誕生日</v>
      </c>
      <c r="D50" s="199" t="str">
        <f>IF($T$1="非表示","",IF(ISERROR(MATCH(A50,Schedule!$A:$A,0)),"",IF(INDEX(Schedule!$1:$1048576,MATCH(A50,Schedule!$A:$A,0),5)=0,"",INDEX(Schedule!$1:$1048576,MATCH(A50,Schedule!$A:$A,0),5))))</f>
        <v/>
      </c>
      <c r="E50" s="199" t="str">
        <f>IF($T$1="非表示","",IF(ISERROR(MATCH(A50,Schedule!$A:$A,0)),"",IF(INDEX(Schedule!$1:$1048576,MATCH(A50,Schedule!$A:$A,0),6)=0,"",INDEX(Schedule!$1:$1048576,MATCH(A50,Schedule!$A:$A,0),6))))</f>
        <v/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2"/>
      <c r="Q50" s="129">
        <f t="shared" si="9"/>
        <v>43</v>
      </c>
      <c r="R50" s="148">
        <f t="shared" si="10"/>
        <v>40952</v>
      </c>
      <c r="S50" s="138">
        <f t="shared" si="12"/>
        <v>40952</v>
      </c>
      <c r="U50" s="1">
        <f ca="1">IF(INDEX(Holiday!$E:$E,ROW(),1)=0,"",INDEX(Holiday!$E:$E,ROW(),1))</f>
        <v>40950</v>
      </c>
    </row>
    <row r="51" spans="1:21" ht="12.6" customHeight="1" x14ac:dyDescent="0.15">
      <c r="A51" s="131">
        <f t="shared" si="13"/>
        <v>40953</v>
      </c>
      <c r="B51" s="137">
        <f t="shared" si="11"/>
        <v>40953</v>
      </c>
      <c r="C51" s="198" t="str">
        <f>IF($T$1="非表示","",IF(ISERROR(MATCH(A51,Schedule!$A:$A,0)),"",IF(INDEX(Schedule!$1:$1048576,MATCH(A51,Schedule!$A:$A,0),4)=0,"",INDEX(Schedule!$1:$1048576,MATCH(A51,Schedule!$A:$A,0),4))))</f>
        <v/>
      </c>
      <c r="D51" s="199" t="str">
        <f>IF($T$1="非表示","",IF(ISERROR(MATCH(A51,Schedule!$A:$A,0)),"",IF(INDEX(Schedule!$1:$1048576,MATCH(A51,Schedule!$A:$A,0),5)=0,"",INDEX(Schedule!$1:$1048576,MATCH(A51,Schedule!$A:$A,0),5))))</f>
        <v/>
      </c>
      <c r="E51" s="199" t="str">
        <f>IF($T$1="非表示","",IF(ISERROR(MATCH(A51,Schedule!$A:$A,0)),"",IF(INDEX(Schedule!$1:$1048576,MATCH(A51,Schedule!$A:$A,0),6)=0,"",INDEX(Schedule!$1:$1048576,MATCH(A51,Schedule!$A:$A,0),6))))</f>
        <v/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2"/>
      <c r="Q51" s="129">
        <f t="shared" si="9"/>
        <v>44</v>
      </c>
      <c r="R51" s="148">
        <f t="shared" si="10"/>
        <v>40953</v>
      </c>
      <c r="S51" s="138">
        <f t="shared" si="12"/>
        <v>40953</v>
      </c>
      <c r="U51" s="1" t="str">
        <f ca="1">IF(INDEX(Holiday!$E:$E,ROW(),1)=0,"",INDEX(Holiday!$E:$E,ROW(),1))</f>
        <v/>
      </c>
    </row>
    <row r="52" spans="1:21" ht="12.6" customHeight="1" x14ac:dyDescent="0.15">
      <c r="A52" s="131">
        <f t="shared" si="13"/>
        <v>40954</v>
      </c>
      <c r="B52" s="137">
        <f t="shared" si="11"/>
        <v>40954</v>
      </c>
      <c r="C52" s="198" t="str">
        <f>IF($T$1="非表示","",IF(ISERROR(MATCH(A52,Schedule!$A:$A,0)),"",IF(INDEX(Schedule!$1:$1048576,MATCH(A52,Schedule!$A:$A,0),4)=0,"",INDEX(Schedule!$1:$1048576,MATCH(A52,Schedule!$A:$A,0),4))))</f>
        <v/>
      </c>
      <c r="D52" s="199" t="str">
        <f>IF($T$1="非表示","",IF(ISERROR(MATCH(A52,Schedule!$A:$A,0)),"",IF(INDEX(Schedule!$1:$1048576,MATCH(A52,Schedule!$A:$A,0),5)=0,"",INDEX(Schedule!$1:$1048576,MATCH(A52,Schedule!$A:$A,0),5))))</f>
        <v/>
      </c>
      <c r="E52" s="199" t="str">
        <f>IF($T$1="非表示","",IF(ISERROR(MATCH(A52,Schedule!$A:$A,0)),"",IF(INDEX(Schedule!$1:$1048576,MATCH(A52,Schedule!$A:$A,0),6)=0,"",INDEX(Schedule!$1:$1048576,MATCH(A52,Schedule!$A:$A,0),6))))</f>
        <v/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2"/>
      <c r="Q52" s="129">
        <f t="shared" si="9"/>
        <v>45</v>
      </c>
      <c r="R52" s="148">
        <f t="shared" si="10"/>
        <v>40954</v>
      </c>
      <c r="S52" s="138">
        <f t="shared" si="12"/>
        <v>40954</v>
      </c>
      <c r="U52" s="1">
        <f ca="1">IF(INDEX(Holiday!$E:$E,ROW(),1)=0,"",INDEX(Holiday!$E:$E,ROW(),1))</f>
        <v>40988</v>
      </c>
    </row>
    <row r="53" spans="1:21" ht="12.6" customHeight="1" x14ac:dyDescent="0.15">
      <c r="A53" s="131">
        <f t="shared" si="13"/>
        <v>40955</v>
      </c>
      <c r="B53" s="137">
        <f t="shared" si="11"/>
        <v>40955</v>
      </c>
      <c r="C53" s="198" t="str">
        <f>IF($T$1="非表示","",IF(ISERROR(MATCH(A53,Schedule!$A:$A,0)),"",IF(INDEX(Schedule!$1:$1048576,MATCH(A53,Schedule!$A:$A,0),4)=0,"",INDEX(Schedule!$1:$1048576,MATCH(A53,Schedule!$A:$A,0),4))))</f>
        <v/>
      </c>
      <c r="D53" s="199" t="str">
        <f>IF($T$1="非表示","",IF(ISERROR(MATCH(A53,Schedule!$A:$A,0)),"",IF(INDEX(Schedule!$1:$1048576,MATCH(A53,Schedule!$A:$A,0),5)=0,"",INDEX(Schedule!$1:$1048576,MATCH(A53,Schedule!$A:$A,0),5))))</f>
        <v/>
      </c>
      <c r="E53" s="199" t="str">
        <f>IF($T$1="非表示","",IF(ISERROR(MATCH(A53,Schedule!$A:$A,0)),"",IF(INDEX(Schedule!$1:$1048576,MATCH(A53,Schedule!$A:$A,0),6)=0,"",INDEX(Schedule!$1:$1048576,MATCH(A53,Schedule!$A:$A,0),6))))</f>
        <v/>
      </c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2"/>
      <c r="Q53" s="129">
        <f t="shared" si="9"/>
        <v>46</v>
      </c>
      <c r="R53" s="148">
        <f t="shared" si="10"/>
        <v>40955</v>
      </c>
      <c r="S53" s="138">
        <f t="shared" si="12"/>
        <v>40955</v>
      </c>
      <c r="U53" s="1" t="str">
        <f ca="1">IF(INDEX(Holiday!$E:$E,ROW(),1)=0,"",INDEX(Holiday!$E:$E,ROW(),1))</f>
        <v/>
      </c>
    </row>
    <row r="54" spans="1:21" ht="12.6" customHeight="1" x14ac:dyDescent="0.15">
      <c r="A54" s="131">
        <f t="shared" si="13"/>
        <v>40956</v>
      </c>
      <c r="B54" s="137">
        <f t="shared" si="11"/>
        <v>40956</v>
      </c>
      <c r="C54" s="198" t="str">
        <f>IF($T$1="非表示","",IF(ISERROR(MATCH(A54,Schedule!$A:$A,0)),"",IF(INDEX(Schedule!$1:$1048576,MATCH(A54,Schedule!$A:$A,0),4)=0,"",INDEX(Schedule!$1:$1048576,MATCH(A54,Schedule!$A:$A,0),4))))</f>
        <v/>
      </c>
      <c r="D54" s="199" t="str">
        <f>IF($T$1="非表示","",IF(ISERROR(MATCH(A54,Schedule!$A:$A,0)),"",IF(INDEX(Schedule!$1:$1048576,MATCH(A54,Schedule!$A:$A,0),5)=0,"",INDEX(Schedule!$1:$1048576,MATCH(A54,Schedule!$A:$A,0),5))))</f>
        <v/>
      </c>
      <c r="E54" s="199" t="str">
        <f>IF($T$1="非表示","",IF(ISERROR(MATCH(A54,Schedule!$A:$A,0)),"",IF(INDEX(Schedule!$1:$1048576,MATCH(A54,Schedule!$A:$A,0),6)=0,"",INDEX(Schedule!$1:$1048576,MATCH(A54,Schedule!$A:$A,0),6))))</f>
        <v/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2"/>
      <c r="Q54" s="129">
        <f t="shared" si="9"/>
        <v>47</v>
      </c>
      <c r="R54" s="148">
        <f t="shared" si="10"/>
        <v>40956</v>
      </c>
      <c r="S54" s="138">
        <f t="shared" si="12"/>
        <v>40956</v>
      </c>
      <c r="U54" s="1">
        <f ca="1">IF(INDEX(Holiday!$E:$E,ROW(),1)=0,"",INDEX(Holiday!$E:$E,ROW(),1))</f>
        <v>41028</v>
      </c>
    </row>
    <row r="55" spans="1:21" ht="12.6" customHeight="1" x14ac:dyDescent="0.15">
      <c r="A55" s="131">
        <f t="shared" si="13"/>
        <v>40957</v>
      </c>
      <c r="B55" s="137">
        <f t="shared" si="11"/>
        <v>40957</v>
      </c>
      <c r="C55" s="198" t="str">
        <f>IF($T$1="非表示","",IF(ISERROR(MATCH(A55,Schedule!$A:$A,0)),"",IF(INDEX(Schedule!$1:$1048576,MATCH(A55,Schedule!$A:$A,0),4)=0,"",INDEX(Schedule!$1:$1048576,MATCH(A55,Schedule!$A:$A,0),4))))</f>
        <v/>
      </c>
      <c r="D55" s="199" t="str">
        <f>IF($T$1="非表示","",IF(ISERROR(MATCH(A55,Schedule!$A:$A,0)),"",IF(INDEX(Schedule!$1:$1048576,MATCH(A55,Schedule!$A:$A,0),5)=0,"",INDEX(Schedule!$1:$1048576,MATCH(A55,Schedule!$A:$A,0),5))))</f>
        <v/>
      </c>
      <c r="E55" s="199" t="str">
        <f>IF($T$1="非表示","",IF(ISERROR(MATCH(A55,Schedule!$A:$A,0)),"",IF(INDEX(Schedule!$1:$1048576,MATCH(A55,Schedule!$A:$A,0),6)=0,"",INDEX(Schedule!$1:$1048576,MATCH(A55,Schedule!$A:$A,0),6))))</f>
        <v/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2"/>
      <c r="Q55" s="129">
        <f t="shared" si="9"/>
        <v>48</v>
      </c>
      <c r="R55" s="148">
        <f t="shared" si="10"/>
        <v>40957</v>
      </c>
      <c r="S55" s="138">
        <f t="shared" si="12"/>
        <v>40957</v>
      </c>
      <c r="U55" s="1">
        <f ca="1">IF(INDEX(Holiday!$E:$E,ROW(),1)=0,"",INDEX(Holiday!$E:$E,ROW(),1))</f>
        <v>41029</v>
      </c>
    </row>
    <row r="56" spans="1:21" ht="12.6" customHeight="1" x14ac:dyDescent="0.15">
      <c r="A56" s="131">
        <f t="shared" si="13"/>
        <v>40958</v>
      </c>
      <c r="B56" s="137">
        <f t="shared" si="11"/>
        <v>40958</v>
      </c>
      <c r="C56" s="198" t="str">
        <f>IF($T$1="非表示","",IF(ISERROR(MATCH(A56,Schedule!$A:$A,0)),"",IF(INDEX(Schedule!$1:$1048576,MATCH(A56,Schedule!$A:$A,0),4)=0,"",INDEX(Schedule!$1:$1048576,MATCH(A56,Schedule!$A:$A,0),4))))</f>
        <v/>
      </c>
      <c r="D56" s="199" t="str">
        <f>IF($T$1="非表示","",IF(ISERROR(MATCH(A56,Schedule!$A:$A,0)),"",IF(INDEX(Schedule!$1:$1048576,MATCH(A56,Schedule!$A:$A,0),5)=0,"",INDEX(Schedule!$1:$1048576,MATCH(A56,Schedule!$A:$A,0),5))))</f>
        <v/>
      </c>
      <c r="E56" s="199" t="str">
        <f>IF($T$1="非表示","",IF(ISERROR(MATCH(A56,Schedule!$A:$A,0)),"",IF(INDEX(Schedule!$1:$1048576,MATCH(A56,Schedule!$A:$A,0),6)=0,"",INDEX(Schedule!$1:$1048576,MATCH(A56,Schedule!$A:$A,0),6))))</f>
        <v/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2"/>
      <c r="Q56" s="129">
        <f t="shared" si="9"/>
        <v>49</v>
      </c>
      <c r="R56" s="148">
        <f t="shared" si="10"/>
        <v>40958</v>
      </c>
      <c r="S56" s="138">
        <f t="shared" si="12"/>
        <v>40958</v>
      </c>
      <c r="U56" s="1" t="str">
        <f ca="1">IF(INDEX(Holiday!$E:$E,ROW(),1)=0,"",INDEX(Holiday!$E:$E,ROW(),1))</f>
        <v/>
      </c>
    </row>
    <row r="57" spans="1:21" ht="12.6" customHeight="1" x14ac:dyDescent="0.15">
      <c r="A57" s="131">
        <f t="shared" si="13"/>
        <v>40959</v>
      </c>
      <c r="B57" s="137">
        <f t="shared" si="11"/>
        <v>40959</v>
      </c>
      <c r="C57" s="198" t="str">
        <f>IF($T$1="非表示","",IF(ISERROR(MATCH(A57,Schedule!$A:$A,0)),"",IF(INDEX(Schedule!$1:$1048576,MATCH(A57,Schedule!$A:$A,0),4)=0,"",INDEX(Schedule!$1:$1048576,MATCH(A57,Schedule!$A:$A,0),4))))</f>
        <v/>
      </c>
      <c r="D57" s="199" t="str">
        <f>IF($T$1="非表示","",IF(ISERROR(MATCH(A57,Schedule!$A:$A,0)),"",IF(INDEX(Schedule!$1:$1048576,MATCH(A57,Schedule!$A:$A,0),5)=0,"",INDEX(Schedule!$1:$1048576,MATCH(A57,Schedule!$A:$A,0),5))))</f>
        <v/>
      </c>
      <c r="E57" s="199" t="str">
        <f>IF($T$1="非表示","",IF(ISERROR(MATCH(A57,Schedule!$A:$A,0)),"",IF(INDEX(Schedule!$1:$1048576,MATCH(A57,Schedule!$A:$A,0),6)=0,"",INDEX(Schedule!$1:$1048576,MATCH(A57,Schedule!$A:$A,0),6))))</f>
        <v/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2"/>
      <c r="Q57" s="129">
        <f t="shared" si="9"/>
        <v>50</v>
      </c>
      <c r="R57" s="148">
        <f t="shared" si="10"/>
        <v>40959</v>
      </c>
      <c r="S57" s="138">
        <f t="shared" si="12"/>
        <v>40959</v>
      </c>
      <c r="U57" s="1">
        <f ca="1">IF(INDEX(Holiday!$E:$E,ROW(),1)=0,"",INDEX(Holiday!$E:$E,ROW(),1))</f>
        <v>41032</v>
      </c>
    </row>
    <row r="58" spans="1:21" ht="12.6" customHeight="1" x14ac:dyDescent="0.15">
      <c r="A58" s="131">
        <f t="shared" si="13"/>
        <v>40960</v>
      </c>
      <c r="B58" s="137">
        <f t="shared" si="11"/>
        <v>40960</v>
      </c>
      <c r="C58" s="198" t="str">
        <f>IF($T$1="非表示","",IF(ISERROR(MATCH(A58,Schedule!$A:$A,0)),"",IF(INDEX(Schedule!$1:$1048576,MATCH(A58,Schedule!$A:$A,0),4)=0,"",INDEX(Schedule!$1:$1048576,MATCH(A58,Schedule!$A:$A,0),4))))</f>
        <v/>
      </c>
      <c r="D58" s="199" t="str">
        <f>IF($T$1="非表示","",IF(ISERROR(MATCH(A58,Schedule!$A:$A,0)),"",IF(INDEX(Schedule!$1:$1048576,MATCH(A58,Schedule!$A:$A,0),5)=0,"",INDEX(Schedule!$1:$1048576,MATCH(A58,Schedule!$A:$A,0),5))))</f>
        <v/>
      </c>
      <c r="E58" s="199" t="str">
        <f>IF($T$1="非表示","",IF(ISERROR(MATCH(A58,Schedule!$A:$A,0)),"",IF(INDEX(Schedule!$1:$1048576,MATCH(A58,Schedule!$A:$A,0),6)=0,"",INDEX(Schedule!$1:$1048576,MATCH(A58,Schedule!$A:$A,0),6))))</f>
        <v/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2"/>
      <c r="Q58" s="129">
        <f t="shared" si="9"/>
        <v>51</v>
      </c>
      <c r="R58" s="148">
        <f t="shared" si="10"/>
        <v>40960</v>
      </c>
      <c r="S58" s="138">
        <f t="shared" si="12"/>
        <v>40960</v>
      </c>
      <c r="U58" s="1">
        <f ca="1">IF(INDEX(Holiday!$E:$E,ROW(),1)=0,"",INDEX(Holiday!$E:$E,ROW(),1))</f>
        <v>41033</v>
      </c>
    </row>
    <row r="59" spans="1:21" ht="12.6" customHeight="1" x14ac:dyDescent="0.15">
      <c r="A59" s="131">
        <f t="shared" si="13"/>
        <v>40961</v>
      </c>
      <c r="B59" s="137">
        <f t="shared" si="11"/>
        <v>40961</v>
      </c>
      <c r="C59" s="198" t="str">
        <f>IF($T$1="非表示","",IF(ISERROR(MATCH(A59,Schedule!$A:$A,0)),"",IF(INDEX(Schedule!$1:$1048576,MATCH(A59,Schedule!$A:$A,0),4)=0,"",INDEX(Schedule!$1:$1048576,MATCH(A59,Schedule!$A:$A,0),4))))</f>
        <v/>
      </c>
      <c r="D59" s="199" t="str">
        <f>IF($T$1="非表示","",IF(ISERROR(MATCH(A59,Schedule!$A:$A,0)),"",IF(INDEX(Schedule!$1:$1048576,MATCH(A59,Schedule!$A:$A,0),5)=0,"",INDEX(Schedule!$1:$1048576,MATCH(A59,Schedule!$A:$A,0),5))))</f>
        <v/>
      </c>
      <c r="E59" s="199" t="str">
        <f>IF($T$1="非表示","",IF(ISERROR(MATCH(A59,Schedule!$A:$A,0)),"",IF(INDEX(Schedule!$1:$1048576,MATCH(A59,Schedule!$A:$A,0),6)=0,"",INDEX(Schedule!$1:$1048576,MATCH(A59,Schedule!$A:$A,0),6))))</f>
        <v/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2"/>
      <c r="Q59" s="129">
        <f t="shared" si="9"/>
        <v>52</v>
      </c>
      <c r="R59" s="148">
        <f t="shared" si="10"/>
        <v>40961</v>
      </c>
      <c r="S59" s="138">
        <f t="shared" si="12"/>
        <v>40961</v>
      </c>
      <c r="U59" s="1">
        <f ca="1">IF(INDEX(Holiday!$E:$E,ROW(),1)=0,"",INDEX(Holiday!$E:$E,ROW(),1))</f>
        <v>41034</v>
      </c>
    </row>
    <row r="60" spans="1:21" ht="12.6" customHeight="1" x14ac:dyDescent="0.15">
      <c r="A60" s="131">
        <f t="shared" si="13"/>
        <v>40962</v>
      </c>
      <c r="B60" s="137">
        <f t="shared" si="11"/>
        <v>40962</v>
      </c>
      <c r="C60" s="198" t="str">
        <f>IF($T$1="非表示","",IF(ISERROR(MATCH(A60,Schedule!$A:$A,0)),"",IF(INDEX(Schedule!$1:$1048576,MATCH(A60,Schedule!$A:$A,0),4)=0,"",INDEX(Schedule!$1:$1048576,MATCH(A60,Schedule!$A:$A,0),4))))</f>
        <v/>
      </c>
      <c r="D60" s="199" t="str">
        <f>IF($T$1="非表示","",IF(ISERROR(MATCH(A60,Schedule!$A:$A,0)),"",IF(INDEX(Schedule!$1:$1048576,MATCH(A60,Schedule!$A:$A,0),5)=0,"",INDEX(Schedule!$1:$1048576,MATCH(A60,Schedule!$A:$A,0),5))))</f>
        <v/>
      </c>
      <c r="E60" s="199" t="str">
        <f>IF($T$1="非表示","",IF(ISERROR(MATCH(A60,Schedule!$A:$A,0)),"",IF(INDEX(Schedule!$1:$1048576,MATCH(A60,Schedule!$A:$A,0),6)=0,"",INDEX(Schedule!$1:$1048576,MATCH(A60,Schedule!$A:$A,0),6))))</f>
        <v/>
      </c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2"/>
      <c r="Q60" s="129">
        <f t="shared" si="9"/>
        <v>53</v>
      </c>
      <c r="R60" s="148">
        <f t="shared" si="10"/>
        <v>40962</v>
      </c>
      <c r="S60" s="138">
        <f t="shared" si="12"/>
        <v>40962</v>
      </c>
      <c r="U60" s="1" t="str">
        <f ca="1">IF(INDEX(Holiday!$E:$E,ROW(),1)=0,"",INDEX(Holiday!$E:$E,ROW(),1))</f>
        <v/>
      </c>
    </row>
    <row r="61" spans="1:21" ht="12.6" customHeight="1" x14ac:dyDescent="0.15">
      <c r="A61" s="131">
        <f t="shared" si="13"/>
        <v>40963</v>
      </c>
      <c r="B61" s="137">
        <f t="shared" si="11"/>
        <v>40963</v>
      </c>
      <c r="C61" s="198" t="str">
        <f>IF($T$1="非表示","",IF(ISERROR(MATCH(A61,Schedule!$A:$A,0)),"",IF(INDEX(Schedule!$1:$1048576,MATCH(A61,Schedule!$A:$A,0),4)=0,"",INDEX(Schedule!$1:$1048576,MATCH(A61,Schedule!$A:$A,0),4))))</f>
        <v/>
      </c>
      <c r="D61" s="199" t="str">
        <f>IF($T$1="非表示","",IF(ISERROR(MATCH(A61,Schedule!$A:$A,0)),"",IF(INDEX(Schedule!$1:$1048576,MATCH(A61,Schedule!$A:$A,0),5)=0,"",INDEX(Schedule!$1:$1048576,MATCH(A61,Schedule!$A:$A,0),5))))</f>
        <v/>
      </c>
      <c r="E61" s="199" t="str">
        <f>IF($T$1="非表示","",IF(ISERROR(MATCH(A61,Schedule!$A:$A,0)),"",IF(INDEX(Schedule!$1:$1048576,MATCH(A61,Schedule!$A:$A,0),6)=0,"",INDEX(Schedule!$1:$1048576,MATCH(A61,Schedule!$A:$A,0),6))))</f>
        <v/>
      </c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2"/>
      <c r="Q61" s="129">
        <f t="shared" si="9"/>
        <v>54</v>
      </c>
      <c r="R61" s="148">
        <f t="shared" si="10"/>
        <v>40963</v>
      </c>
      <c r="S61" s="138">
        <f t="shared" si="12"/>
        <v>40963</v>
      </c>
      <c r="U61" s="1">
        <f ca="1">IF(INDEX(Holiday!$E:$E,ROW(),1)=0,"",INDEX(Holiday!$E:$E,ROW(),1))</f>
        <v>41106</v>
      </c>
    </row>
    <row r="62" spans="1:21" ht="12.6" customHeight="1" x14ac:dyDescent="0.15">
      <c r="A62" s="131">
        <f t="shared" si="13"/>
        <v>40964</v>
      </c>
      <c r="B62" s="137">
        <f t="shared" si="11"/>
        <v>40964</v>
      </c>
      <c r="C62" s="198" t="str">
        <f>IF($T$1="非表示","",IF(ISERROR(MATCH(A62,Schedule!$A:$A,0)),"",IF(INDEX(Schedule!$1:$1048576,MATCH(A62,Schedule!$A:$A,0),4)=0,"",INDEX(Schedule!$1:$1048576,MATCH(A62,Schedule!$A:$A,0),4))))</f>
        <v/>
      </c>
      <c r="D62" s="199" t="str">
        <f>IF($T$1="非表示","",IF(ISERROR(MATCH(A62,Schedule!$A:$A,0)),"",IF(INDEX(Schedule!$1:$1048576,MATCH(A62,Schedule!$A:$A,0),5)=0,"",INDEX(Schedule!$1:$1048576,MATCH(A62,Schedule!$A:$A,0),5))))</f>
        <v/>
      </c>
      <c r="E62" s="199" t="str">
        <f>IF($T$1="非表示","",IF(ISERROR(MATCH(A62,Schedule!$A:$A,0)),"",IF(INDEX(Schedule!$1:$1048576,MATCH(A62,Schedule!$A:$A,0),6)=0,"",INDEX(Schedule!$1:$1048576,MATCH(A62,Schedule!$A:$A,0),6))))</f>
        <v/>
      </c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2"/>
      <c r="Q62" s="129">
        <f t="shared" si="9"/>
        <v>55</v>
      </c>
      <c r="R62" s="148">
        <f t="shared" si="10"/>
        <v>40964</v>
      </c>
      <c r="S62" s="138">
        <f t="shared" si="12"/>
        <v>40964</v>
      </c>
      <c r="U62" s="1" t="str">
        <f ca="1">IF(INDEX(Holiday!$E:$E,ROW(),1)=0,"",INDEX(Holiday!$E:$E,ROW(),1))</f>
        <v/>
      </c>
    </row>
    <row r="63" spans="1:21" ht="12.6" customHeight="1" x14ac:dyDescent="0.15">
      <c r="A63" s="131">
        <f t="shared" si="13"/>
        <v>40965</v>
      </c>
      <c r="B63" s="137">
        <f t="shared" si="11"/>
        <v>40965</v>
      </c>
      <c r="C63" s="198" t="str">
        <f>IF($T$1="非表示","",IF(ISERROR(MATCH(A63,Schedule!$A:$A,0)),"",IF(INDEX(Schedule!$1:$1048576,MATCH(A63,Schedule!$A:$A,0),4)=0,"",INDEX(Schedule!$1:$1048576,MATCH(A63,Schedule!$A:$A,0),4))))</f>
        <v/>
      </c>
      <c r="D63" s="199" t="str">
        <f>IF($T$1="非表示","",IF(ISERROR(MATCH(A63,Schedule!$A:$A,0)),"",IF(INDEX(Schedule!$1:$1048576,MATCH(A63,Schedule!$A:$A,0),5)=0,"",INDEX(Schedule!$1:$1048576,MATCH(A63,Schedule!$A:$A,0),5))))</f>
        <v/>
      </c>
      <c r="E63" s="199" t="str">
        <f>IF($T$1="非表示","",IF(ISERROR(MATCH(A63,Schedule!$A:$A,0)),"",IF(INDEX(Schedule!$1:$1048576,MATCH(A63,Schedule!$A:$A,0),6)=0,"",INDEX(Schedule!$1:$1048576,MATCH(A63,Schedule!$A:$A,0),6))))</f>
        <v/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2"/>
      <c r="Q63" s="129">
        <f t="shared" si="9"/>
        <v>56</v>
      </c>
      <c r="R63" s="148">
        <f t="shared" si="10"/>
        <v>40965</v>
      </c>
      <c r="S63" s="138">
        <f t="shared" si="12"/>
        <v>40965</v>
      </c>
      <c r="U63" s="1">
        <f ca="1">IF(INDEX(Holiday!$E:$E,ROW(),1)=0,"",INDEX(Holiday!$E:$E,ROW(),1))</f>
        <v>41169</v>
      </c>
    </row>
    <row r="64" spans="1:21" ht="12.6" customHeight="1" x14ac:dyDescent="0.15">
      <c r="A64" s="131">
        <f t="shared" si="13"/>
        <v>40966</v>
      </c>
      <c r="B64" s="137">
        <f t="shared" si="11"/>
        <v>40966</v>
      </c>
      <c r="C64" s="198" t="str">
        <f>IF($T$1="非表示","",IF(ISERROR(MATCH(A64,Schedule!$A:$A,0)),"",IF(INDEX(Schedule!$1:$1048576,MATCH(A64,Schedule!$A:$A,0),4)=0,"",INDEX(Schedule!$1:$1048576,MATCH(A64,Schedule!$A:$A,0),4))))</f>
        <v/>
      </c>
      <c r="D64" s="199" t="str">
        <f>IF($T$1="非表示","",IF(ISERROR(MATCH(A64,Schedule!$A:$A,0)),"",IF(INDEX(Schedule!$1:$1048576,MATCH(A64,Schedule!$A:$A,0),5)=0,"",INDEX(Schedule!$1:$1048576,MATCH(A64,Schedule!$A:$A,0),5))))</f>
        <v/>
      </c>
      <c r="E64" s="199" t="str">
        <f>IF($T$1="非表示","",IF(ISERROR(MATCH(A64,Schedule!$A:$A,0)),"",IF(INDEX(Schedule!$1:$1048576,MATCH(A64,Schedule!$A:$A,0),6)=0,"",INDEX(Schedule!$1:$1048576,MATCH(A64,Schedule!$A:$A,0),6))))</f>
        <v/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2"/>
      <c r="Q64" s="129">
        <f t="shared" si="9"/>
        <v>57</v>
      </c>
      <c r="R64" s="148">
        <f t="shared" si="10"/>
        <v>40966</v>
      </c>
      <c r="S64" s="138">
        <f t="shared" si="12"/>
        <v>40966</v>
      </c>
      <c r="U64" s="1" t="str">
        <f ca="1">IF(INDEX(Holiday!$E:$E,ROW(),1)=0,"",INDEX(Holiday!$E:$E,ROW(),1))</f>
        <v/>
      </c>
    </row>
    <row r="65" spans="1:21" ht="12.6" customHeight="1" x14ac:dyDescent="0.15">
      <c r="A65" s="131">
        <f>IF(A64="","",IF(MONTH(A64+1)&lt;&gt;MONTH(A36),"",A64+1))</f>
        <v>40967</v>
      </c>
      <c r="B65" s="137">
        <f t="shared" si="11"/>
        <v>40967</v>
      </c>
      <c r="C65" s="198" t="str">
        <f>IF($T$1="非表示","",IF(ISERROR(MATCH(A65,Schedule!$A:$A,0)),"",IF(INDEX(Schedule!$1:$1048576,MATCH(A65,Schedule!$A:$A,0),4)=0,"",INDEX(Schedule!$1:$1048576,MATCH(A65,Schedule!$A:$A,0),4))))</f>
        <v/>
      </c>
      <c r="D65" s="199" t="str">
        <f>IF($T$1="非表示","",IF(ISERROR(MATCH(A65,Schedule!$A:$A,0)),"",IF(INDEX(Schedule!$1:$1048576,MATCH(A65,Schedule!$A:$A,0),5)=0,"",INDEX(Schedule!$1:$1048576,MATCH(A65,Schedule!$A:$A,0),5))))</f>
        <v/>
      </c>
      <c r="E65" s="199" t="str">
        <f>IF($T$1="非表示","",IF(ISERROR(MATCH(A65,Schedule!$A:$A,0)),"",IF(INDEX(Schedule!$1:$1048576,MATCH(A65,Schedule!$A:$A,0),6)=0,"",INDEX(Schedule!$1:$1048576,MATCH(A65,Schedule!$A:$A,0),6))))</f>
        <v/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2"/>
      <c r="Q65" s="129">
        <f>IF(A65="","",DATEDIF(DATE(YEAR($A$1),1,1),A65,"d"))</f>
        <v>58</v>
      </c>
      <c r="R65" s="148">
        <f t="shared" si="10"/>
        <v>40967</v>
      </c>
      <c r="S65" s="138">
        <f t="shared" si="12"/>
        <v>40967</v>
      </c>
      <c r="U65" s="1">
        <f ca="1">IF(INDEX(Holiday!$E:$E,ROW(),1)=0,"",INDEX(Holiday!$E:$E,ROW(),1))</f>
        <v>41174</v>
      </c>
    </row>
    <row r="66" spans="1:21" ht="12.6" customHeight="1" x14ac:dyDescent="0.15">
      <c r="A66" s="131" t="str">
        <f>IF(A65="","",IF(MONTH(A65+1)&lt;&gt;MONTH(A37),"",A65+1))</f>
        <v/>
      </c>
      <c r="B66" s="137" t="str">
        <f t="shared" si="11"/>
        <v/>
      </c>
      <c r="C66" s="198" t="str">
        <f>IF($T$1="非表示","",IF(ISERROR(MATCH(A66,Schedule!$A:$A,0)),"",IF(INDEX(Schedule!$1:$1048576,MATCH(A66,Schedule!$A:$A,0),4)=0,"",INDEX(Schedule!$1:$1048576,MATCH(A66,Schedule!$A:$A,0),4))))</f>
        <v/>
      </c>
      <c r="D66" s="199" t="str">
        <f>IF($T$1="非表示","",IF(ISERROR(MATCH(A66,Schedule!$A:$A,0)),"",IF(INDEX(Schedule!$1:$1048576,MATCH(A66,Schedule!$A:$A,0),5)=0,"",INDEX(Schedule!$1:$1048576,MATCH(A66,Schedule!$A:$A,0),5))))</f>
        <v/>
      </c>
      <c r="E66" s="199" t="str">
        <f>IF($T$1="非表示","",IF(ISERROR(MATCH(A66,Schedule!$A:$A,0)),"",IF(INDEX(Schedule!$1:$1048576,MATCH(A66,Schedule!$A:$A,0),6)=0,"",INDEX(Schedule!$1:$1048576,MATCH(A66,Schedule!$A:$A,0),6))))</f>
        <v/>
      </c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2"/>
      <c r="Q66" s="129" t="str">
        <f>IF(A66="","",DATEDIF(DATE(YEAR($A$1),1,1),A66,"d"))</f>
        <v/>
      </c>
      <c r="R66" s="148" t="str">
        <f t="shared" si="10"/>
        <v/>
      </c>
      <c r="S66" s="138" t="str">
        <f t="shared" si="12"/>
        <v/>
      </c>
      <c r="U66" s="1" t="str">
        <f ca="1">IF(INDEX(Holiday!$E:$E,ROW(),1)=0,"",INDEX(Holiday!$E:$E,ROW(),1))</f>
        <v/>
      </c>
    </row>
    <row r="67" spans="1:21" ht="12.6" customHeight="1" x14ac:dyDescent="0.15">
      <c r="A67" s="131" t="str">
        <f>IF(A66="","",IF(MONTH(A66+1)&lt;&gt;MONTH(A38),"",A66+1))</f>
        <v/>
      </c>
      <c r="B67" s="137" t="str">
        <f t="shared" si="11"/>
        <v/>
      </c>
      <c r="C67" s="198" t="str">
        <f>IF($T$1="非表示","",IF(ISERROR(MATCH(A67,Schedule!$A:$A,0)),"",IF(INDEX(Schedule!$1:$1048576,MATCH(A67,Schedule!$A:$A,0),4)=0,"",INDEX(Schedule!$1:$1048576,MATCH(A67,Schedule!$A:$A,0),4))))</f>
        <v/>
      </c>
      <c r="D67" s="199" t="str">
        <f>IF($T$1="非表示","",IF(ISERROR(MATCH(A67,Schedule!$A:$A,0)),"",IF(INDEX(Schedule!$1:$1048576,MATCH(A67,Schedule!$A:$A,0),5)=0,"",INDEX(Schedule!$1:$1048576,MATCH(A67,Schedule!$A:$A,0),5))))</f>
        <v/>
      </c>
      <c r="E67" s="199" t="str">
        <f>IF($T$1="非表示","",IF(ISERROR(MATCH(A67,Schedule!$A:$A,0)),"",IF(INDEX(Schedule!$1:$1048576,MATCH(A67,Schedule!$A:$A,0),6)=0,"",INDEX(Schedule!$1:$1048576,MATCH(A67,Schedule!$A:$A,0),6))))</f>
        <v/>
      </c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2"/>
      <c r="Q67" s="129" t="str">
        <f>IF(A67="","",DATEDIF(DATE(YEAR($A$1),1,1),A67,"d"))</f>
        <v/>
      </c>
      <c r="R67" s="148" t="str">
        <f t="shared" si="10"/>
        <v/>
      </c>
      <c r="S67" s="138" t="str">
        <f t="shared" si="12"/>
        <v/>
      </c>
      <c r="U67" s="1">
        <f ca="1">IF(INDEX(Holiday!$E:$E,ROW(),1)=0,"",INDEX(Holiday!$E:$E,ROW(),1))</f>
        <v>41190</v>
      </c>
    </row>
    <row r="68" spans="1:21" ht="12.6" customHeight="1" x14ac:dyDescent="0.15">
      <c r="A68" s="131" t="str">
        <f>IF(A67="","",IF(MONTH(A67+1)&lt;&gt;MONTH(A39),"",A67+1))</f>
        <v/>
      </c>
      <c r="B68" s="137" t="str">
        <f t="shared" si="11"/>
        <v/>
      </c>
      <c r="C68" s="198" t="str">
        <f>IF($T$1="非表示","",IF(ISERROR(MATCH(A68,Schedule!$A:$A,0)),"",IF(INDEX(Schedule!$1:$1048576,MATCH(A68,Schedule!$A:$A,0),4)=0,"",INDEX(Schedule!$1:$1048576,MATCH(A68,Schedule!$A:$A,0),4))))</f>
        <v/>
      </c>
      <c r="D68" s="199" t="str">
        <f>IF($T$1="非表示","",IF(ISERROR(MATCH(A68,Schedule!$A:$A,0)),"",IF(INDEX(Schedule!$1:$1048576,MATCH(A68,Schedule!$A:$A,0),5)=0,"",INDEX(Schedule!$1:$1048576,MATCH(A68,Schedule!$A:$A,0),5))))</f>
        <v/>
      </c>
      <c r="E68" s="199" t="str">
        <f>IF($T$1="非表示","",IF(ISERROR(MATCH(A68,Schedule!$A:$A,0)),"",IF(INDEX(Schedule!$1:$1048576,MATCH(A68,Schedule!$A:$A,0),6)=0,"",INDEX(Schedule!$1:$1048576,MATCH(A68,Schedule!$A:$A,0),6))))</f>
        <v/>
      </c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2"/>
      <c r="Q68" s="129" t="str">
        <f>IF(A68="","",DATEDIF(DATE(YEAR($A$1),1,1),A68,"d"))</f>
        <v/>
      </c>
      <c r="R68" s="148" t="str">
        <f t="shared" si="10"/>
        <v/>
      </c>
      <c r="S68" s="138" t="str">
        <f t="shared" si="12"/>
        <v/>
      </c>
      <c r="U68" s="1" t="str">
        <f ca="1">IF(INDEX(Holiday!$E:$E,ROW(),1)=0,"",INDEX(Holiday!$E:$E,ROW(),1))</f>
        <v/>
      </c>
    </row>
    <row r="69" spans="1:21" x14ac:dyDescent="0.15">
      <c r="A69" s="127"/>
      <c r="Q69" s="128"/>
      <c r="R69" s="128"/>
      <c r="S69" s="127"/>
      <c r="U69" s="1">
        <f ca="1">IF(INDEX(Holiday!$E:$E,ROW(),1)=0,"",INDEX(Holiday!$E:$E,ROW(),1))</f>
        <v>41216</v>
      </c>
    </row>
    <row r="70" spans="1:21" x14ac:dyDescent="0.15">
      <c r="U70" s="1" t="str">
        <f ca="1">IF(INDEX(Holiday!$E:$E,ROW(),1)=0,"",INDEX(Holiday!$E:$E,ROW(),1))</f>
        <v/>
      </c>
    </row>
    <row r="71" spans="1:21" x14ac:dyDescent="0.15">
      <c r="U71" s="1">
        <f ca="1">IF(INDEX(Holiday!$E:$E,ROW(),1)=0,"",INDEX(Holiday!$E:$E,ROW(),1))</f>
        <v>41236</v>
      </c>
    </row>
    <row r="72" spans="1:21" x14ac:dyDescent="0.15">
      <c r="U72" s="1" t="str">
        <f ca="1">IF(INDEX(Holiday!$E:$E,ROW(),1)=0,"",INDEX(Holiday!$E:$E,ROW(),1))</f>
        <v/>
      </c>
    </row>
    <row r="73" spans="1:21" x14ac:dyDescent="0.15">
      <c r="U73" s="1">
        <f ca="1">IF(INDEX(Holiday!$E:$E,ROW(),1)=0,"",INDEX(Holiday!$E:$E,ROW(),1))</f>
        <v>41266</v>
      </c>
    </row>
    <row r="74" spans="1:21" x14ac:dyDescent="0.15">
      <c r="U74" s="1">
        <f ca="1">IF(INDEX(Holiday!$E:$E,ROW(),1)=0,"",INDEX(Holiday!$E:$E,ROW(),1))</f>
        <v>41267</v>
      </c>
    </row>
    <row r="75" spans="1:21" x14ac:dyDescent="0.15">
      <c r="U75" s="1">
        <f ca="1">IF(INDEX(Holiday!$E:$E,ROW(),1)=0,"",INDEX(Holiday!$E:$E,ROW(),1))</f>
        <v>41273</v>
      </c>
    </row>
    <row r="76" spans="1:21" x14ac:dyDescent="0.15">
      <c r="U76" s="1">
        <f ca="1">IF(INDEX(Holiday!$E:$E,ROW(),1)=0,"",INDEX(Holiday!$E:$E,ROW(),1))</f>
        <v>41274</v>
      </c>
    </row>
    <row r="77" spans="1:21" x14ac:dyDescent="0.15">
      <c r="U77" s="1">
        <f ca="1">IF(INDEX(Holiday!$E:$E,ROW(),1)=0,"",INDEX(Holiday!$E:$E,ROW(),1))</f>
        <v>41275</v>
      </c>
    </row>
    <row r="78" spans="1:21" x14ac:dyDescent="0.15">
      <c r="U78" s="1">
        <f ca="1">IF(INDEX(Holiday!$E:$E,ROW(),1)=0,"",INDEX(Holiday!$E:$E,ROW(),1))</f>
        <v>41276</v>
      </c>
    </row>
    <row r="79" spans="1:21" x14ac:dyDescent="0.15">
      <c r="U79" s="1">
        <f ca="1">IF(INDEX(Holiday!$E:$E,ROW(),1)=0,"",INDEX(Holiday!$E:$E,ROW(),1))</f>
        <v>41277</v>
      </c>
    </row>
    <row r="80" spans="1:21" x14ac:dyDescent="0.15">
      <c r="U80" s="1" t="str">
        <f ca="1">IF(INDEX(Holiday!$E:$E,ROW(),1)=0,"",INDEX(Holiday!$E:$E,ROW(),1))</f>
        <v/>
      </c>
    </row>
    <row r="81" spans="21:21" x14ac:dyDescent="0.15">
      <c r="U81" s="1">
        <f ca="1">IF(INDEX(Holiday!$E:$E,ROW(),1)=0,"",INDEX(Holiday!$E:$E,ROW(),1))</f>
        <v>41288</v>
      </c>
    </row>
    <row r="82" spans="21:21" x14ac:dyDescent="0.15">
      <c r="U82" s="1" t="str">
        <f ca="1">IF(INDEX(Holiday!$E:$E,ROW(),1)=0,"",INDEX(Holiday!$E:$E,ROW(),1))</f>
        <v/>
      </c>
    </row>
    <row r="83" spans="21:21" x14ac:dyDescent="0.15">
      <c r="U83" s="1">
        <f ca="1">IF(INDEX(Holiday!$E:$E,ROW(),1)=0,"",INDEX(Holiday!$E:$E,ROW(),1))</f>
        <v>41316</v>
      </c>
    </row>
    <row r="84" spans="21:21" x14ac:dyDescent="0.15">
      <c r="U84" s="1" t="str">
        <f ca="1">IF(INDEX(Holiday!$E:$E,ROW(),1)=0,"",INDEX(Holiday!$E:$E,ROW(),1))</f>
        <v/>
      </c>
    </row>
    <row r="85" spans="21:21" x14ac:dyDescent="0.15">
      <c r="U85" s="1">
        <f ca="1">IF(INDEX(Holiday!$E:$E,ROW(),1)=0,"",INDEX(Holiday!$E:$E,ROW(),1))</f>
        <v>41353</v>
      </c>
    </row>
    <row r="86" spans="21:21" x14ac:dyDescent="0.15">
      <c r="U86" s="1" t="str">
        <f ca="1">IF(INDEX(Holiday!$E:$E,ROW(),1)=0,"",INDEX(Holiday!$E:$E,ROW(),1))</f>
        <v/>
      </c>
    </row>
    <row r="87" spans="21:21" x14ac:dyDescent="0.15">
      <c r="U87" s="1">
        <f ca="1">IF(INDEX(Holiday!$E:$E,ROW(),1)=0,"",INDEX(Holiday!$E:$E,ROW(),1))</f>
        <v>41393</v>
      </c>
    </row>
    <row r="88" spans="21:21" x14ac:dyDescent="0.15">
      <c r="U88" s="1" t="str">
        <f ca="1">IF(INDEX(Holiday!$E:$E,ROW(),1)=0,"",INDEX(Holiday!$E:$E,ROW(),1))</f>
        <v/>
      </c>
    </row>
    <row r="89" spans="21:21" x14ac:dyDescent="0.15">
      <c r="U89" s="1" t="str">
        <f ca="1">IF(INDEX(Holiday!$E:$E,ROW(),1)=0,"",INDEX(Holiday!$E:$E,ROW(),1))</f>
        <v/>
      </c>
    </row>
    <row r="90" spans="21:21" x14ac:dyDescent="0.15">
      <c r="U90" s="1">
        <f ca="1">IF(INDEX(Holiday!$E:$E,ROW(),1)=0,"",INDEX(Holiday!$E:$E,ROW(),1))</f>
        <v>41397</v>
      </c>
    </row>
    <row r="91" spans="21:21" x14ac:dyDescent="0.15">
      <c r="U91" s="1">
        <f ca="1">IF(INDEX(Holiday!$E:$E,ROW(),1)=0,"",INDEX(Holiday!$E:$E,ROW(),1))</f>
        <v>41398</v>
      </c>
    </row>
    <row r="92" spans="21:21" x14ac:dyDescent="0.15">
      <c r="U92" s="1">
        <f ca="1">IF(INDEX(Holiday!$E:$E,ROW(),1)=0,"",INDEX(Holiday!$E:$E,ROW(),1))</f>
        <v>41399</v>
      </c>
    </row>
    <row r="93" spans="21:21" x14ac:dyDescent="0.15">
      <c r="U93" s="1">
        <f ca="1">IF(INDEX(Holiday!$E:$E,ROW(),1)=0,"",INDEX(Holiday!$E:$E,ROW(),1))</f>
        <v>41400</v>
      </c>
    </row>
    <row r="94" spans="21:21" x14ac:dyDescent="0.15">
      <c r="U94" s="1">
        <f ca="1">IF(INDEX(Holiday!$E:$E,ROW(),1)=0,"",INDEX(Holiday!$E:$E,ROW(),1))</f>
        <v>41470</v>
      </c>
    </row>
    <row r="95" spans="21:21" x14ac:dyDescent="0.15">
      <c r="U95" s="1" t="str">
        <f ca="1">IF(INDEX(Holiday!$E:$E,ROW(),1)=0,"",INDEX(Holiday!$E:$E,ROW(),1))</f>
        <v/>
      </c>
    </row>
    <row r="96" spans="21:21" x14ac:dyDescent="0.15">
      <c r="U96" s="1">
        <f ca="1">IF(INDEX(Holiday!$E:$E,ROW(),1)=0,"",INDEX(Holiday!$E:$E,ROW(),1))</f>
        <v>41533</v>
      </c>
    </row>
    <row r="97" spans="21:21" x14ac:dyDescent="0.15">
      <c r="U97" s="1" t="str">
        <f ca="1">IF(INDEX(Holiday!$E:$E,ROW(),1)=0,"",INDEX(Holiday!$E:$E,ROW(),1))</f>
        <v/>
      </c>
    </row>
    <row r="98" spans="21:21" x14ac:dyDescent="0.15">
      <c r="U98" s="1">
        <f ca="1">IF(INDEX(Holiday!$E:$E,ROW(),1)=0,"",INDEX(Holiday!$E:$E,ROW(),1))</f>
        <v>41540</v>
      </c>
    </row>
    <row r="99" spans="21:21" x14ac:dyDescent="0.15">
      <c r="U99" s="1" t="str">
        <f ca="1">IF(INDEX(Holiday!$E:$E,ROW(),1)=0,"",INDEX(Holiday!$E:$E,ROW(),1))</f>
        <v/>
      </c>
    </row>
    <row r="100" spans="21:21" x14ac:dyDescent="0.15">
      <c r="U100" s="1">
        <f ca="1">IF(INDEX(Holiday!$E:$E,ROW(),1)=0,"",INDEX(Holiday!$E:$E,ROW(),1))</f>
        <v>41561</v>
      </c>
    </row>
    <row r="101" spans="21:21" x14ac:dyDescent="0.15">
      <c r="U101" s="1" t="str">
        <f ca="1">IF(INDEX(Holiday!$E:$E,ROW(),1)=0,"",INDEX(Holiday!$E:$E,ROW(),1))</f>
        <v/>
      </c>
    </row>
    <row r="102" spans="21:21" x14ac:dyDescent="0.15">
      <c r="U102" s="1">
        <f ca="1">IF(INDEX(Holiday!$E:$E,ROW(),1)=0,"",INDEX(Holiday!$E:$E,ROW(),1))</f>
        <v>41581</v>
      </c>
    </row>
    <row r="103" spans="21:21" x14ac:dyDescent="0.15">
      <c r="U103" s="1">
        <f ca="1">IF(INDEX(Holiday!$E:$E,ROW(),1)=0,"",INDEX(Holiday!$E:$E,ROW(),1))</f>
        <v>41582</v>
      </c>
    </row>
    <row r="104" spans="21:21" x14ac:dyDescent="0.15">
      <c r="U104" s="1">
        <f ca="1">IF(INDEX(Holiday!$E:$E,ROW(),1)=0,"",INDEX(Holiday!$E:$E,ROW(),1))</f>
        <v>41601</v>
      </c>
    </row>
    <row r="105" spans="21:21" x14ac:dyDescent="0.15">
      <c r="U105" s="1" t="str">
        <f ca="1">IF(INDEX(Holiday!$E:$E,ROW(),1)=0,"",INDEX(Holiday!$E:$E,ROW(),1))</f>
        <v/>
      </c>
    </row>
    <row r="106" spans="21:21" x14ac:dyDescent="0.15">
      <c r="U106" s="1">
        <f ca="1">IF(INDEX(Holiday!$E:$E,ROW(),1)=0,"",INDEX(Holiday!$E:$E,ROW(),1))</f>
        <v>41631</v>
      </c>
    </row>
    <row r="107" spans="21:21" x14ac:dyDescent="0.15">
      <c r="U107" s="1" t="str">
        <f ca="1">IF(INDEX(Holiday!$E:$E,ROW(),1)=0,"",INDEX(Holiday!$E:$E,ROW(),1))</f>
        <v/>
      </c>
    </row>
    <row r="108" spans="21:21" x14ac:dyDescent="0.15">
      <c r="U108" s="1">
        <f ca="1">IF(INDEX(Holiday!$E:$E,ROW(),1)=0,"",INDEX(Holiday!$E:$E,ROW(),1))</f>
        <v>41638</v>
      </c>
    </row>
    <row r="109" spans="21:21" x14ac:dyDescent="0.15">
      <c r="U109" s="1">
        <f ca="1">IF(INDEX(Holiday!$E:$E,ROW(),1)=0,"",INDEX(Holiday!$E:$E,ROW(),1))</f>
        <v>41639</v>
      </c>
    </row>
    <row r="110" spans="21:21" x14ac:dyDescent="0.15">
      <c r="U110" s="1" t="str">
        <f>IF(INDEX(Holiday!$E:$E,ROW(),1)=0,"",INDEX(Holiday!$E:$E,ROW(),1))</f>
        <v/>
      </c>
    </row>
    <row r="111" spans="21:21" x14ac:dyDescent="0.15">
      <c r="U111" s="1" t="str">
        <f>IF(INDEX(Holiday!$E:$E,ROW(),1)=0,"",INDEX(Holiday!$E:$E,ROW(),1))</f>
        <v/>
      </c>
    </row>
    <row r="112" spans="21:21" x14ac:dyDescent="0.15">
      <c r="U112" s="1" t="str">
        <f>IF(INDEX(Holiday!$E:$E,ROW(),1)=0,"",INDEX(Holiday!$E:$E,ROW(),1))</f>
        <v/>
      </c>
    </row>
    <row r="113" spans="21:21" x14ac:dyDescent="0.15">
      <c r="U113" s="1" t="str">
        <f>IF(INDEX(Holiday!$E:$E,ROW(),1)=0,"",INDEX(Holiday!$E:$E,ROW(),1))</f>
        <v/>
      </c>
    </row>
    <row r="114" spans="21:21" x14ac:dyDescent="0.15">
      <c r="U114" s="1" t="str">
        <f>IF(INDEX(Holiday!$E:$E,ROW(),1)=0,"",INDEX(Holiday!$E:$E,ROW(),1))</f>
        <v/>
      </c>
    </row>
    <row r="115" spans="21:21" x14ac:dyDescent="0.15">
      <c r="U115" s="1" t="str">
        <f>IF(INDEX(Holiday!$E:$E,ROW(),1)=0,"",INDEX(Holiday!$E:$E,ROW(),1))</f>
        <v/>
      </c>
    </row>
    <row r="116" spans="21:21" x14ac:dyDescent="0.15">
      <c r="U116" s="1" t="str">
        <f>IF(INDEX(Holiday!$E:$E,ROW(),1)=0,"",INDEX(Holiday!$E:$E,ROW(),1))</f>
        <v/>
      </c>
    </row>
    <row r="117" spans="21:21" x14ac:dyDescent="0.15">
      <c r="U117" s="1" t="str">
        <f>IF(INDEX(Holiday!$E:$E,ROW(),1)=0,"",INDEX(Holiday!$E:$E,ROW(),1))</f>
        <v/>
      </c>
    </row>
    <row r="118" spans="21:21" x14ac:dyDescent="0.15">
      <c r="U118" s="1" t="str">
        <f>IF(INDEX(Holiday!$E:$E,ROW(),1)=0,"",INDEX(Holiday!$E:$E,ROW(),1))</f>
        <v/>
      </c>
    </row>
    <row r="119" spans="21:21" x14ac:dyDescent="0.15">
      <c r="U119" s="1" t="str">
        <f>IF(INDEX(Holiday!$E:$E,ROW(),1)=0,"",INDEX(Holiday!$E:$E,ROW(),1))</f>
        <v/>
      </c>
    </row>
    <row r="120" spans="21:21" x14ac:dyDescent="0.15">
      <c r="U120" s="1" t="str">
        <f>IF(INDEX(Holiday!$E:$E,ROW(),1)=0,"",INDEX(Holiday!$E:$E,ROW(),1))</f>
        <v/>
      </c>
    </row>
    <row r="121" spans="21:21" x14ac:dyDescent="0.15">
      <c r="U121" s="1" t="str">
        <f>IF(INDEX(Holiday!$E:$E,ROW(),1)=0,"",INDEX(Holiday!$E:$E,ROW(),1))</f>
        <v/>
      </c>
    </row>
    <row r="122" spans="21:21" x14ac:dyDescent="0.15">
      <c r="U122" s="1"/>
    </row>
  </sheetData>
  <sheetCalcPr fullCalcOnLoad="1"/>
  <mergeCells count="4">
    <mergeCell ref="O1:S1"/>
    <mergeCell ref="O36:S36"/>
    <mergeCell ref="A1:E1"/>
    <mergeCell ref="A36:E36"/>
  </mergeCells>
  <phoneticPr fontId="1"/>
  <conditionalFormatting sqref="A3:S33 A38:S68">
    <cfRule type="expression" dxfId="4" priority="1" stopIfTrue="1">
      <formula>WEEKDAY($A3,1)=1</formula>
    </cfRule>
    <cfRule type="expression" dxfId="3" priority="2" stopIfTrue="1">
      <formula>WEEKDAY($A3,1)=7</formula>
    </cfRule>
    <cfRule type="expression" dxfId="2" priority="3" stopIfTrue="1">
      <formula>AND($A3&lt;&gt;"",NOT(ISERROR(MATCH($A3,$U$1:$U$150,0))))</formula>
    </cfRule>
  </conditionalFormatting>
  <dataValidations count="1">
    <dataValidation type="list" allowBlank="1" showInputMessage="1" showErrorMessage="1" sqref="T1">
      <formula1>"表示,非表示"</formula1>
    </dataValidation>
  </dataValidations>
  <pageMargins left="0.6692913385826772" right="0" top="0" bottom="0" header="0" footer="0"/>
  <pageSetup paperSize="9" scale="99" orientation="portrait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90" r:id="rId4" name="SpinButton2">
          <controlPr defaultSize="0" print="0" autoLine="0" linkedCell="Holiday!B1" r:id="rId5">
            <anchor moveWithCells="1">
              <from>
                <xdr:col>8</xdr:col>
                <xdr:colOff>0</xdr:colOff>
                <xdr:row>0</xdr:row>
                <xdr:rowOff>0</xdr:rowOff>
              </from>
              <to>
                <xdr:col>10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2290" r:id="rId4" name="SpinButton2"/>
      </mc:Fallback>
    </mc:AlternateContent>
    <mc:AlternateContent xmlns:mc="http://schemas.openxmlformats.org/markup-compatibility/2006">
      <mc:Choice Requires="x14">
        <control shapeId="12289" r:id="rId6" name="SpinButton1">
          <controlPr defaultSize="0" print="0" autoLine="0" linkedCell="Holiday!B2" r:id="rId5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12289" r:id="rId6" name="Spin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E150"/>
  <sheetViews>
    <sheetView showGridLines="0" workbookViewId="0">
      <pane ySplit="3" topLeftCell="A4" activePane="bottomLeft" state="frozen"/>
      <selection pane="bottomLeft" activeCell="AD1" sqref="AD1"/>
    </sheetView>
  </sheetViews>
  <sheetFormatPr defaultRowHeight="14.25" x14ac:dyDescent="0.15"/>
  <cols>
    <col min="1" max="1" width="0.875" customWidth="1"/>
    <col min="2" max="3" width="6.375" customWidth="1"/>
    <col min="4" max="5" width="0.875" customWidth="1"/>
    <col min="6" max="7" width="6.375" customWidth="1"/>
    <col min="8" max="9" width="0.875" customWidth="1"/>
    <col min="10" max="11" width="6.375" customWidth="1"/>
    <col min="12" max="13" width="0.875" customWidth="1"/>
    <col min="14" max="15" width="6.375" customWidth="1"/>
    <col min="16" max="17" width="0.875" customWidth="1"/>
    <col min="18" max="19" width="6.375" customWidth="1"/>
    <col min="20" max="21" width="0.875" customWidth="1"/>
    <col min="22" max="23" width="6.375" customWidth="1"/>
    <col min="24" max="25" width="0.875" customWidth="1"/>
    <col min="26" max="27" width="6.375" customWidth="1"/>
    <col min="28" max="29" width="0.875" customWidth="1"/>
    <col min="31" max="31" width="10.625" style="3" customWidth="1"/>
  </cols>
  <sheetData>
    <row r="1" spans="1:31" ht="39.950000000000003" customHeight="1" x14ac:dyDescent="0.15">
      <c r="B1" s="251">
        <f>J1</f>
        <v>40909</v>
      </c>
      <c r="C1" s="251"/>
      <c r="D1" s="251"/>
      <c r="E1" s="251"/>
      <c r="F1" s="251"/>
      <c r="G1" s="149"/>
      <c r="H1" s="149"/>
      <c r="I1" s="149"/>
      <c r="J1" s="325">
        <f>DATE(Holiday!B1,Holiday!B2,1)</f>
        <v>40909</v>
      </c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151"/>
      <c r="W1" s="326">
        <f>B1</f>
        <v>40909</v>
      </c>
      <c r="X1" s="326"/>
      <c r="Y1" s="326"/>
      <c r="Z1" s="326"/>
      <c r="AA1" s="326"/>
      <c r="AB1" s="326"/>
      <c r="AC1" s="150"/>
      <c r="AD1" s="179" t="s">
        <v>41</v>
      </c>
      <c r="AE1" s="1" t="str">
        <f>IF(INDEX(Holiday!$E:$E,ROW(),1)=0,"",INDEX(Holiday!$E:$E,ROW(),1))</f>
        <v/>
      </c>
    </row>
    <row r="2" spans="1:31" ht="39.950000000000003" customHeight="1" x14ac:dyDescent="0.15">
      <c r="B2" s="327">
        <f>J1</f>
        <v>40909</v>
      </c>
      <c r="C2" s="327"/>
      <c r="D2" s="327"/>
      <c r="E2" s="327"/>
      <c r="F2" s="327"/>
      <c r="G2" s="327"/>
      <c r="H2" s="2"/>
      <c r="I2" s="2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152"/>
      <c r="V2" s="3"/>
      <c r="AB2" s="3"/>
      <c r="AC2" s="3"/>
      <c r="AE2" s="1" t="str">
        <f>IF(INDEX(Holiday!$E:$E,ROW(),1)=0,"",INDEX(Holiday!$E:$E,ROW(),1))</f>
        <v/>
      </c>
    </row>
    <row r="3" spans="1:31" ht="20.100000000000001" customHeight="1" thickBot="1" x14ac:dyDescent="0.2">
      <c r="A3" s="153"/>
      <c r="B3" s="339">
        <f>B5</f>
        <v>40909</v>
      </c>
      <c r="C3" s="339"/>
      <c r="D3" s="340"/>
      <c r="E3" s="155"/>
      <c r="F3" s="335">
        <f>F5</f>
        <v>40910</v>
      </c>
      <c r="G3" s="335"/>
      <c r="H3" s="336"/>
      <c r="I3" s="156"/>
      <c r="J3" s="335">
        <f>J5</f>
        <v>40911</v>
      </c>
      <c r="K3" s="335"/>
      <c r="L3" s="336"/>
      <c r="M3" s="156"/>
      <c r="N3" s="335">
        <f>N5</f>
        <v>40912</v>
      </c>
      <c r="O3" s="335"/>
      <c r="P3" s="336"/>
      <c r="Q3" s="156"/>
      <c r="R3" s="335">
        <f>R5</f>
        <v>40913</v>
      </c>
      <c r="S3" s="335"/>
      <c r="T3" s="336"/>
      <c r="U3" s="156"/>
      <c r="V3" s="335">
        <f>V5</f>
        <v>40914</v>
      </c>
      <c r="W3" s="335"/>
      <c r="X3" s="336"/>
      <c r="Y3" s="156"/>
      <c r="Z3" s="337">
        <f>Z5</f>
        <v>40915</v>
      </c>
      <c r="AA3" s="337"/>
      <c r="AB3" s="338"/>
      <c r="AC3" s="154"/>
      <c r="AD3" s="153"/>
      <c r="AE3" s="1" t="str">
        <f>IF(INDEX(Holiday!$E:$E,ROW(),1)=0,"",INDEX(Holiday!$E:$E,ROW(),1))</f>
        <v/>
      </c>
    </row>
    <row r="4" spans="1:31" ht="5.0999999999999996" customHeight="1" x14ac:dyDescent="0.15">
      <c r="A4" s="153"/>
      <c r="B4" s="155"/>
      <c r="C4" s="155"/>
      <c r="D4" s="155"/>
      <c r="E4" s="155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60"/>
      <c r="AA4" s="154"/>
      <c r="AB4" s="154"/>
      <c r="AC4" s="154"/>
      <c r="AD4" s="153"/>
      <c r="AE4" s="1"/>
    </row>
    <row r="5" spans="1:31" ht="15" customHeight="1" x14ac:dyDescent="0.15">
      <c r="A5" s="153"/>
      <c r="B5" s="332">
        <f>DATE(YEAR($J$1),MONTH($J$1),1)-WEEKDAY(DATE(YEAR(J1),MONTH(J1),1))+1</f>
        <v>40909</v>
      </c>
      <c r="C5" s="164"/>
      <c r="D5" s="166"/>
      <c r="E5" s="161"/>
      <c r="F5" s="328">
        <f>B5+1</f>
        <v>40910</v>
      </c>
      <c r="G5" s="168"/>
      <c r="H5" s="170"/>
      <c r="I5" s="162"/>
      <c r="J5" s="328">
        <f>F5+1</f>
        <v>40911</v>
      </c>
      <c r="K5" s="168"/>
      <c r="L5" s="170"/>
      <c r="M5" s="162"/>
      <c r="N5" s="328">
        <f>J5+1</f>
        <v>40912</v>
      </c>
      <c r="O5" s="168"/>
      <c r="P5" s="170"/>
      <c r="Q5" s="162"/>
      <c r="R5" s="328">
        <f>N5+1</f>
        <v>40913</v>
      </c>
      <c r="S5" s="168"/>
      <c r="T5" s="170"/>
      <c r="U5" s="162"/>
      <c r="V5" s="328">
        <f>R5+1</f>
        <v>40914</v>
      </c>
      <c r="W5" s="168"/>
      <c r="X5" s="170"/>
      <c r="Y5" s="162"/>
      <c r="Z5" s="330">
        <f>V5+1</f>
        <v>40915</v>
      </c>
      <c r="AA5" s="172"/>
      <c r="AB5" s="174"/>
      <c r="AC5" s="157"/>
      <c r="AD5" s="153"/>
      <c r="AE5" s="1" t="str">
        <f>IF(INDEX(Holiday!$E:$E,ROW(),1)=0,"",INDEX(Holiday!$E:$E,ROW(),1))</f>
        <v/>
      </c>
    </row>
    <row r="6" spans="1:31" ht="15" customHeight="1" x14ac:dyDescent="0.15">
      <c r="A6" s="153"/>
      <c r="B6" s="333"/>
      <c r="C6" s="165"/>
      <c r="D6" s="166"/>
      <c r="E6" s="161"/>
      <c r="F6" s="329"/>
      <c r="G6" s="169"/>
      <c r="H6" s="170"/>
      <c r="I6" s="162"/>
      <c r="J6" s="329"/>
      <c r="K6" s="169"/>
      <c r="L6" s="170"/>
      <c r="M6" s="162"/>
      <c r="N6" s="329"/>
      <c r="O6" s="169"/>
      <c r="P6" s="170"/>
      <c r="Q6" s="162"/>
      <c r="R6" s="329"/>
      <c r="S6" s="169"/>
      <c r="T6" s="170"/>
      <c r="U6" s="162"/>
      <c r="V6" s="329"/>
      <c r="W6" s="169"/>
      <c r="X6" s="170"/>
      <c r="Y6" s="162"/>
      <c r="Z6" s="331"/>
      <c r="AA6" s="173"/>
      <c r="AB6" s="174"/>
      <c r="AC6" s="157"/>
      <c r="AD6" s="153"/>
      <c r="AE6" s="1"/>
    </row>
    <row r="7" spans="1:31" ht="15" customHeight="1" x14ac:dyDescent="0.15">
      <c r="A7" s="153"/>
      <c r="B7" s="324" t="str">
        <f>IF($AD$1="非表示","",IF(ISERROR(MATCH(B5,Schedule!$A:$A,0)),"",IF(INDEX(Schedule!$1:$1048576,MATCH(B5,Schedule!$A:$A,0),4)=0,"",INDEX(Schedule!$1:$1048576,MATCH(B5,Schedule!$A:$A,0),4))))</f>
        <v/>
      </c>
      <c r="C7" s="324"/>
      <c r="D7" s="200"/>
      <c r="E7" s="201"/>
      <c r="F7" s="322" t="str">
        <f>IF($AD$1="非表示","",IF(ISERROR(MATCH(F5,Schedule!$A:$A,0)),"",IF(INDEX(Schedule!$1:$1048576,MATCH(F5,Schedule!$A:$A,0),4)=0,"",INDEX(Schedule!$1:$1048576,MATCH(F5,Schedule!$A:$A,0),4))))</f>
        <v/>
      </c>
      <c r="G7" s="322"/>
      <c r="H7" s="202"/>
      <c r="I7" s="203"/>
      <c r="J7" s="322" t="str">
        <f>IF($AD$1="非表示","",IF(ISERROR(MATCH(J5,Schedule!$A:$A,0)),"",IF(INDEX(Schedule!$1:$1048576,MATCH(J5,Schedule!$A:$A,0),4)=0,"",INDEX(Schedule!$1:$1048576,MATCH(J5,Schedule!$A:$A,0),4))))</f>
        <v/>
      </c>
      <c r="K7" s="322"/>
      <c r="L7" s="202"/>
      <c r="M7" s="203"/>
      <c r="N7" s="322" t="str">
        <f>IF($AD$1="非表示","",IF(ISERROR(MATCH(N5,Schedule!$A:$A,0)),"",IF(INDEX(Schedule!$1:$1048576,MATCH(N5,Schedule!$A:$A,0),4)=0,"",INDEX(Schedule!$1:$1048576,MATCH(N5,Schedule!$A:$A,0),4))))</f>
        <v/>
      </c>
      <c r="O7" s="322"/>
      <c r="P7" s="202"/>
      <c r="Q7" s="203"/>
      <c r="R7" s="322" t="str">
        <f>IF($AD$1="非表示","",IF(ISERROR(MATCH(R5,Schedule!$A:$A,0)),"",IF(INDEX(Schedule!$1:$1048576,MATCH(R5,Schedule!$A:$A,0),4)=0,"",INDEX(Schedule!$1:$1048576,MATCH(R5,Schedule!$A:$A,0),4))))</f>
        <v>1/5_項目1</v>
      </c>
      <c r="S7" s="322"/>
      <c r="T7" s="202"/>
      <c r="U7" s="203"/>
      <c r="V7" s="322" t="str">
        <f>IF($AD$1="非表示","",IF(ISERROR(MATCH(V5,Schedule!$A:$A,0)),"",IF(INDEX(Schedule!$1:$1048576,MATCH(V5,Schedule!$A:$A,0),4)=0,"",INDEX(Schedule!$1:$1048576,MATCH(V5,Schedule!$A:$A,0),4))))</f>
        <v>1/6_項目1</v>
      </c>
      <c r="W7" s="322"/>
      <c r="X7" s="202"/>
      <c r="Y7" s="203"/>
      <c r="Z7" s="323" t="str">
        <f>IF($AD$1="非表示","",IF(ISERROR(MATCH(Z5,Schedule!$A:$A,0)),"",IF(INDEX(Schedule!$1:$1048576,MATCH(Z5,Schedule!$A:$A,0),4)=0,"",INDEX(Schedule!$1:$1048576,MATCH(Z5,Schedule!$A:$A,0),4))))</f>
        <v>1/7_項目1</v>
      </c>
      <c r="AA7" s="323"/>
      <c r="AB7" s="174"/>
      <c r="AC7" s="157"/>
      <c r="AD7" s="153"/>
      <c r="AE7" s="1"/>
    </row>
    <row r="8" spans="1:31" ht="15" customHeight="1" x14ac:dyDescent="0.15">
      <c r="A8" s="153"/>
      <c r="B8" s="324" t="str">
        <f>IF($AD$1="非表示","",IF(ISERROR(MATCH(B5,Schedule!$A:$A,0)),"",IF(INDEX(Schedule!$1:$1048576,MATCH(B5,Schedule!$A:$A,0),5)=0,"",INDEX(Schedule!$1:$1048576,MATCH(B5,Schedule!$A:$A,0),5))))</f>
        <v/>
      </c>
      <c r="C8" s="324"/>
      <c r="D8" s="200"/>
      <c r="E8" s="201"/>
      <c r="F8" s="322" t="str">
        <f>IF($AD$1="非表示","",IF(ISERROR(MATCH(F5,Schedule!$A:$A,0)),"",IF(INDEX(Schedule!$1:$1048576,MATCH(F5,Schedule!$A:$A,0),5)=0,"",INDEX(Schedule!$1:$1048576,MATCH(F5,Schedule!$A:$A,0),5))))</f>
        <v/>
      </c>
      <c r="G8" s="322"/>
      <c r="H8" s="202"/>
      <c r="I8" s="203"/>
      <c r="J8" s="322" t="str">
        <f>IF($AD$1="非表示","",IF(ISERROR(MATCH(J5,Schedule!$A:$A,0)),"",IF(INDEX(Schedule!$1:$1048576,MATCH(J5,Schedule!$A:$A,0),5)=0,"",INDEX(Schedule!$1:$1048576,MATCH(J5,Schedule!$A:$A,0),5))))</f>
        <v/>
      </c>
      <c r="K8" s="322"/>
      <c r="L8" s="202"/>
      <c r="M8" s="203"/>
      <c r="N8" s="322" t="str">
        <f>IF($AD$1="非表示","",IF(ISERROR(MATCH(N5,Schedule!$A:$A,0)),"",IF(INDEX(Schedule!$1:$1048576,MATCH(N5,Schedule!$A:$A,0),5)=0,"",INDEX(Schedule!$1:$1048576,MATCH(N5,Schedule!$A:$A,0),5))))</f>
        <v/>
      </c>
      <c r="O8" s="322"/>
      <c r="P8" s="202"/>
      <c r="Q8" s="203"/>
      <c r="R8" s="322" t="str">
        <f>IF($AD$1="非表示","",IF(ISERROR(MATCH(R5,Schedule!$A:$A,0)),"",IF(INDEX(Schedule!$1:$1048576,MATCH(R5,Schedule!$A:$A,0),5)=0,"",INDEX(Schedule!$1:$1048576,MATCH(R5,Schedule!$A:$A,0),5))))</f>
        <v>1/5_項目2</v>
      </c>
      <c r="S8" s="322"/>
      <c r="T8" s="202"/>
      <c r="U8" s="203"/>
      <c r="V8" s="322" t="str">
        <f>IF($AD$1="非表示","",IF(ISERROR(MATCH(V5,Schedule!$A:$A,0)),"",IF(INDEX(Schedule!$1:$1048576,MATCH(V5,Schedule!$A:$A,0),5)=0,"",INDEX(Schedule!$1:$1048576,MATCH(V5,Schedule!$A:$A,0),5))))</f>
        <v>1/6_項目2</v>
      </c>
      <c r="W8" s="322"/>
      <c r="X8" s="202"/>
      <c r="Y8" s="203"/>
      <c r="Z8" s="323" t="str">
        <f>IF($AD$1="非表示","",IF(ISERROR(MATCH(Z5,Schedule!$A:$A,0)),"",IF(INDEX(Schedule!$1:$1048576,MATCH(Z5,Schedule!$A:$A,0),5)=0,"",INDEX(Schedule!$1:$1048576,MATCH(Z5,Schedule!$A:$A,0),5))))</f>
        <v>1/7_項目2</v>
      </c>
      <c r="AA8" s="323"/>
      <c r="AB8" s="174"/>
      <c r="AC8" s="157"/>
      <c r="AD8" s="153"/>
      <c r="AE8" s="1"/>
    </row>
    <row r="9" spans="1:31" ht="15" customHeight="1" x14ac:dyDescent="0.15">
      <c r="A9" s="153"/>
      <c r="B9" s="324" t="str">
        <f>IF($AD$1="非表示","",IF(ISERROR(MATCH(B5,Schedule!$A:$A,0)),"",IF(INDEX(Schedule!$1:$1048576,MATCH(B5,Schedule!$A:$A,0),6)=0,"",INDEX(Schedule!$1:$1048576,MATCH(B5,Schedule!$A:$A,0),6))))</f>
        <v/>
      </c>
      <c r="C9" s="324"/>
      <c r="D9" s="200"/>
      <c r="E9" s="201"/>
      <c r="F9" s="322" t="str">
        <f>IF($AD$1="非表示","",IF(ISERROR(MATCH(F5,Schedule!$A:$A,0)),"",IF(INDEX(Schedule!$1:$1048576,MATCH(F5,Schedule!$A:$A,0),6)=0,"",INDEX(Schedule!$1:$1048576,MATCH(F5,Schedule!$A:$A,0),6))))</f>
        <v/>
      </c>
      <c r="G9" s="322"/>
      <c r="H9" s="202"/>
      <c r="I9" s="203"/>
      <c r="J9" s="322" t="str">
        <f>IF($AD$1="非表示","",IF(ISERROR(MATCH(J5,Schedule!$A:$A,0)),"",IF(INDEX(Schedule!$1:$1048576,MATCH(J5,Schedule!$A:$A,0),6)=0,"",INDEX(Schedule!$1:$1048576,MATCH(J5,Schedule!$A:$A,0),6))))</f>
        <v/>
      </c>
      <c r="K9" s="322"/>
      <c r="L9" s="202"/>
      <c r="M9" s="203"/>
      <c r="N9" s="322" t="str">
        <f>IF($AD$1="非表示","",IF(ISERROR(MATCH(N5,Schedule!$A:$A,0)),"",IF(INDEX(Schedule!$1:$1048576,MATCH(N5,Schedule!$A:$A,0),6)=0,"",INDEX(Schedule!$1:$1048576,MATCH(N5,Schedule!$A:$A,0),6))))</f>
        <v/>
      </c>
      <c r="O9" s="322"/>
      <c r="P9" s="202"/>
      <c r="Q9" s="203"/>
      <c r="R9" s="322" t="str">
        <f>IF($AD$1="非表示","",IF(ISERROR(MATCH(R5,Schedule!$A:$A,0)),"",IF(INDEX(Schedule!$1:$1048576,MATCH(R5,Schedule!$A:$A,0),6)=0,"",INDEX(Schedule!$1:$1048576,MATCH(R5,Schedule!$A:$A,0),6))))</f>
        <v>1/5_項目3</v>
      </c>
      <c r="S9" s="322"/>
      <c r="T9" s="202"/>
      <c r="U9" s="203"/>
      <c r="V9" s="322" t="str">
        <f>IF($AD$1="非表示","",IF(ISERROR(MATCH(V5,Schedule!$A:$A,0)),"",IF(INDEX(Schedule!$1:$1048576,MATCH(V5,Schedule!$A:$A,0),6)=0,"",INDEX(Schedule!$1:$1048576,MATCH(V5,Schedule!$A:$A,0),6))))</f>
        <v>1/6_項目3</v>
      </c>
      <c r="W9" s="322"/>
      <c r="X9" s="202"/>
      <c r="Y9" s="203"/>
      <c r="Z9" s="323" t="str">
        <f>IF($AD$1="非表示","",IF(ISERROR(MATCH(Z5,Schedule!$A:$A,0)),"",IF(INDEX(Schedule!$1:$1048576,MATCH(Z5,Schedule!$A:$A,0),6)=0,"",INDEX(Schedule!$1:$1048576,MATCH(Z5,Schedule!$A:$A,0),6))))</f>
        <v>1/7_項目3</v>
      </c>
      <c r="AA9" s="323"/>
      <c r="AB9" s="175"/>
      <c r="AC9" s="158"/>
      <c r="AD9" s="153"/>
      <c r="AE9" s="1" t="str">
        <f>IF(INDEX(Holiday!$E:$E,ROW(),1)=0,"",INDEX(Holiday!$E:$E,ROW(),1))</f>
        <v/>
      </c>
    </row>
    <row r="10" spans="1:31" ht="15" customHeight="1" x14ac:dyDescent="0.15">
      <c r="A10" s="153"/>
      <c r="B10" s="321"/>
      <c r="C10" s="321"/>
      <c r="D10" s="166"/>
      <c r="E10" s="161"/>
      <c r="F10" s="319"/>
      <c r="G10" s="319"/>
      <c r="H10" s="170"/>
      <c r="I10" s="162"/>
      <c r="J10" s="319"/>
      <c r="K10" s="319"/>
      <c r="L10" s="170"/>
      <c r="M10" s="162"/>
      <c r="N10" s="319"/>
      <c r="O10" s="319"/>
      <c r="P10" s="170"/>
      <c r="Q10" s="162"/>
      <c r="R10" s="319"/>
      <c r="S10" s="319"/>
      <c r="T10" s="170"/>
      <c r="U10" s="162"/>
      <c r="V10" s="319"/>
      <c r="W10" s="319"/>
      <c r="X10" s="170"/>
      <c r="Y10" s="162"/>
      <c r="Z10" s="320"/>
      <c r="AA10" s="320"/>
      <c r="AB10" s="175"/>
      <c r="AC10" s="158"/>
      <c r="AD10" s="153"/>
      <c r="AE10" s="1"/>
    </row>
    <row r="11" spans="1:31" ht="15" customHeight="1" x14ac:dyDescent="0.15">
      <c r="A11" s="153"/>
      <c r="B11" s="321"/>
      <c r="C11" s="321"/>
      <c r="D11" s="166"/>
      <c r="E11" s="161"/>
      <c r="F11" s="319"/>
      <c r="G11" s="319"/>
      <c r="H11" s="170"/>
      <c r="I11" s="162"/>
      <c r="J11" s="319"/>
      <c r="K11" s="319"/>
      <c r="L11" s="170"/>
      <c r="M11" s="162"/>
      <c r="N11" s="319"/>
      <c r="O11" s="319"/>
      <c r="P11" s="170"/>
      <c r="Q11" s="162"/>
      <c r="R11" s="319"/>
      <c r="S11" s="319"/>
      <c r="T11" s="170"/>
      <c r="U11" s="162"/>
      <c r="V11" s="319"/>
      <c r="W11" s="319"/>
      <c r="X11" s="170"/>
      <c r="Y11" s="162"/>
      <c r="Z11" s="320"/>
      <c r="AA11" s="320"/>
      <c r="AB11" s="175"/>
      <c r="AC11" s="158"/>
      <c r="AD11" s="153"/>
      <c r="AE11" s="1"/>
    </row>
    <row r="12" spans="1:31" ht="15" customHeight="1" thickBot="1" x14ac:dyDescent="0.2">
      <c r="A12" s="153"/>
      <c r="B12" s="318"/>
      <c r="C12" s="318"/>
      <c r="D12" s="167"/>
      <c r="E12" s="163"/>
      <c r="F12" s="316"/>
      <c r="G12" s="316"/>
      <c r="H12" s="171"/>
      <c r="I12" s="163"/>
      <c r="J12" s="316"/>
      <c r="K12" s="316"/>
      <c r="L12" s="171"/>
      <c r="M12" s="163"/>
      <c r="N12" s="316"/>
      <c r="O12" s="316"/>
      <c r="P12" s="171"/>
      <c r="Q12" s="163"/>
      <c r="R12" s="316"/>
      <c r="S12" s="316"/>
      <c r="T12" s="171"/>
      <c r="U12" s="163"/>
      <c r="V12" s="316"/>
      <c r="W12" s="316"/>
      <c r="X12" s="171"/>
      <c r="Y12" s="163"/>
      <c r="Z12" s="317"/>
      <c r="AA12" s="317"/>
      <c r="AB12" s="176"/>
      <c r="AC12" s="158"/>
      <c r="AD12" s="153"/>
      <c r="AE12" s="1">
        <f ca="1">IF(INDEX(Holiday!$E:$E,ROW(),1)=0,"",INDEX(Holiday!$E:$E,ROW(),1))</f>
        <v>40545</v>
      </c>
    </row>
    <row r="13" spans="1:31" ht="5.0999999999999996" customHeight="1" thickTop="1" x14ac:dyDescent="0.15">
      <c r="A13" s="15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58"/>
      <c r="AB13" s="158"/>
      <c r="AC13" s="158"/>
      <c r="AD13" s="153"/>
      <c r="AE13" s="1">
        <f ca="1">IF(INDEX(Holiday!$E:$E,ROW(),1)=0,"",INDEX(Holiday!$E:$E,ROW(),1))</f>
        <v>40546</v>
      </c>
    </row>
    <row r="14" spans="1:31" ht="15" customHeight="1" x14ac:dyDescent="0.15">
      <c r="A14" s="153"/>
      <c r="B14" s="332">
        <f>Z5+1</f>
        <v>40916</v>
      </c>
      <c r="C14" s="164"/>
      <c r="D14" s="166"/>
      <c r="E14" s="161"/>
      <c r="F14" s="328">
        <f>B14+1</f>
        <v>40917</v>
      </c>
      <c r="G14" s="168"/>
      <c r="H14" s="170"/>
      <c r="I14" s="162"/>
      <c r="J14" s="328">
        <f>F14+1</f>
        <v>40918</v>
      </c>
      <c r="K14" s="168"/>
      <c r="L14" s="170"/>
      <c r="M14" s="162"/>
      <c r="N14" s="328">
        <f>J14+1</f>
        <v>40919</v>
      </c>
      <c r="O14" s="168"/>
      <c r="P14" s="170"/>
      <c r="Q14" s="162"/>
      <c r="R14" s="328">
        <f>N14+1</f>
        <v>40920</v>
      </c>
      <c r="S14" s="168"/>
      <c r="T14" s="170"/>
      <c r="U14" s="162"/>
      <c r="V14" s="328">
        <f>R14+1</f>
        <v>40921</v>
      </c>
      <c r="W14" s="168"/>
      <c r="X14" s="170"/>
      <c r="Y14" s="162"/>
      <c r="Z14" s="330">
        <f>V14+1</f>
        <v>40922</v>
      </c>
      <c r="AA14" s="172"/>
      <c r="AB14" s="174"/>
      <c r="AC14" s="157"/>
      <c r="AD14" s="153"/>
      <c r="AE14" s="1" t="str">
        <f ca="1">IF(INDEX(Holiday!$E:$E,ROW(),1)=0,"",INDEX(Holiday!$E:$E,ROW(),1))</f>
        <v/>
      </c>
    </row>
    <row r="15" spans="1:31" ht="15" customHeight="1" x14ac:dyDescent="0.15">
      <c r="A15" s="153"/>
      <c r="B15" s="333"/>
      <c r="C15" s="165"/>
      <c r="D15" s="166"/>
      <c r="E15" s="161"/>
      <c r="F15" s="329"/>
      <c r="G15" s="169"/>
      <c r="H15" s="170"/>
      <c r="I15" s="162"/>
      <c r="J15" s="329"/>
      <c r="K15" s="169"/>
      <c r="L15" s="170"/>
      <c r="M15" s="162"/>
      <c r="N15" s="329"/>
      <c r="O15" s="169"/>
      <c r="P15" s="170"/>
      <c r="Q15" s="162"/>
      <c r="R15" s="329"/>
      <c r="S15" s="169"/>
      <c r="T15" s="170"/>
      <c r="U15" s="162"/>
      <c r="V15" s="329"/>
      <c r="W15" s="169"/>
      <c r="X15" s="170"/>
      <c r="Y15" s="162"/>
      <c r="Z15" s="331"/>
      <c r="AA15" s="173"/>
      <c r="AB15" s="174"/>
      <c r="AC15" s="157"/>
      <c r="AD15" s="153"/>
      <c r="AE15" s="1">
        <f ca="1">IF(INDEX(Holiday!$E:$E,ROW(),1)=0,"",INDEX(Holiday!$E:$E,ROW(),1))</f>
        <v>40553</v>
      </c>
    </row>
    <row r="16" spans="1:31" ht="15" customHeight="1" x14ac:dyDescent="0.15">
      <c r="A16" s="153"/>
      <c r="B16" s="324" t="str">
        <f>IF($AD$1="非表示","",IF(ISERROR(MATCH(B14,Schedule!$A:$A,0)),"",IF(INDEX(Schedule!$1:$1048576,MATCH(B14,Schedule!$A:$A,0),4)=0,"",INDEX(Schedule!$1:$1048576,MATCH(B14,Schedule!$A:$A,0),4))))</f>
        <v>1/8_項目1</v>
      </c>
      <c r="C16" s="324"/>
      <c r="D16" s="200"/>
      <c r="E16" s="201"/>
      <c r="F16" s="322" t="str">
        <f>IF($AD$1="非表示","",IF(ISERROR(MATCH(F14,Schedule!$A:$A,0)),"",IF(INDEX(Schedule!$1:$1048576,MATCH(F14,Schedule!$A:$A,0),4)=0,"",INDEX(Schedule!$1:$1048576,MATCH(F14,Schedule!$A:$A,0),4))))</f>
        <v>1/9_項目1</v>
      </c>
      <c r="G16" s="322"/>
      <c r="H16" s="202"/>
      <c r="I16" s="203"/>
      <c r="J16" s="322" t="str">
        <f>IF($AD$1="非表示","",IF(ISERROR(MATCH(J14,Schedule!$A:$A,0)),"",IF(INDEX(Schedule!$1:$1048576,MATCH(J14,Schedule!$A:$A,0),4)=0,"",INDEX(Schedule!$1:$1048576,MATCH(J14,Schedule!$A:$A,0),4))))</f>
        <v>1/10_項目1</v>
      </c>
      <c r="K16" s="322"/>
      <c r="L16" s="202"/>
      <c r="M16" s="203"/>
      <c r="N16" s="322" t="str">
        <f>IF($AD$1="非表示","",IF(ISERROR(MATCH(N14,Schedule!$A:$A,0)),"",IF(INDEX(Schedule!$1:$1048576,MATCH(N14,Schedule!$A:$A,0),4)=0,"",INDEX(Schedule!$1:$1048576,MATCH(N14,Schedule!$A:$A,0),4))))</f>
        <v>1/11_項目1</v>
      </c>
      <c r="O16" s="322"/>
      <c r="P16" s="202"/>
      <c r="Q16" s="203"/>
      <c r="R16" s="322" t="str">
        <f>IF($AD$1="非表示","",IF(ISERROR(MATCH(R14,Schedule!$A:$A,0)),"",IF(INDEX(Schedule!$1:$1048576,MATCH(R14,Schedule!$A:$A,0),4)=0,"",INDEX(Schedule!$1:$1048576,MATCH(R14,Schedule!$A:$A,0),4))))</f>
        <v>1/12_項目1</v>
      </c>
      <c r="S16" s="322"/>
      <c r="T16" s="202"/>
      <c r="U16" s="203"/>
      <c r="V16" s="322" t="str">
        <f>IF($AD$1="非表示","",IF(ISERROR(MATCH(V14,Schedule!$A:$A,0)),"",IF(INDEX(Schedule!$1:$1048576,MATCH(V14,Schedule!$A:$A,0),4)=0,"",INDEX(Schedule!$1:$1048576,MATCH(V14,Schedule!$A:$A,0),4))))</f>
        <v>1/13_項目1</v>
      </c>
      <c r="W16" s="322"/>
      <c r="X16" s="202"/>
      <c r="Y16" s="203"/>
      <c r="Z16" s="323" t="str">
        <f>IF($AD$1="非表示","",IF(ISERROR(MATCH(Z14,Schedule!$A:$A,0)),"",IF(INDEX(Schedule!$1:$1048576,MATCH(Z14,Schedule!$A:$A,0),4)=0,"",INDEX(Schedule!$1:$1048576,MATCH(Z14,Schedule!$A:$A,0),4))))</f>
        <v>1/14_項目1</v>
      </c>
      <c r="AA16" s="323"/>
      <c r="AB16" s="174"/>
      <c r="AC16" s="157"/>
      <c r="AD16" s="153"/>
      <c r="AE16" s="1" t="str">
        <f ca="1">IF(INDEX(Holiday!$E:$E,ROW(),1)=0,"",INDEX(Holiday!$E:$E,ROW(),1))</f>
        <v/>
      </c>
    </row>
    <row r="17" spans="1:31" ht="15" customHeight="1" x14ac:dyDescent="0.15">
      <c r="A17" s="153"/>
      <c r="B17" s="324" t="str">
        <f>IF($AD$1="非表示","",IF(ISERROR(MATCH(B14,Schedule!$A:$A,0)),"",IF(INDEX(Schedule!$1:$1048576,MATCH(B14,Schedule!$A:$A,0),5)=0,"",INDEX(Schedule!$1:$1048576,MATCH(B14,Schedule!$A:$A,0),5))))</f>
        <v>1/8_項目2</v>
      </c>
      <c r="C17" s="324"/>
      <c r="D17" s="200"/>
      <c r="E17" s="201"/>
      <c r="F17" s="322" t="str">
        <f>IF($AD$1="非表示","",IF(ISERROR(MATCH(F14,Schedule!$A:$A,0)),"",IF(INDEX(Schedule!$1:$1048576,MATCH(F14,Schedule!$A:$A,0),5)=0,"",INDEX(Schedule!$1:$1048576,MATCH(F14,Schedule!$A:$A,0),5))))</f>
        <v>1/9_項目2</v>
      </c>
      <c r="G17" s="322"/>
      <c r="H17" s="202"/>
      <c r="I17" s="203"/>
      <c r="J17" s="322" t="str">
        <f>IF($AD$1="非表示","",IF(ISERROR(MATCH(J14,Schedule!$A:$A,0)),"",IF(INDEX(Schedule!$1:$1048576,MATCH(J14,Schedule!$A:$A,0),5)=0,"",INDEX(Schedule!$1:$1048576,MATCH(J14,Schedule!$A:$A,0),5))))</f>
        <v>1/10_項目2</v>
      </c>
      <c r="K17" s="322"/>
      <c r="L17" s="202"/>
      <c r="M17" s="203"/>
      <c r="N17" s="322" t="str">
        <f>IF($AD$1="非表示","",IF(ISERROR(MATCH(N14,Schedule!$A:$A,0)),"",IF(INDEX(Schedule!$1:$1048576,MATCH(N14,Schedule!$A:$A,0),5)=0,"",INDEX(Schedule!$1:$1048576,MATCH(N14,Schedule!$A:$A,0),5))))</f>
        <v>1/11_項目2</v>
      </c>
      <c r="O17" s="322"/>
      <c r="P17" s="202"/>
      <c r="Q17" s="203"/>
      <c r="R17" s="322" t="str">
        <f>IF($AD$1="非表示","",IF(ISERROR(MATCH(R14,Schedule!$A:$A,0)),"",IF(INDEX(Schedule!$1:$1048576,MATCH(R14,Schedule!$A:$A,0),5)=0,"",INDEX(Schedule!$1:$1048576,MATCH(R14,Schedule!$A:$A,0),5))))</f>
        <v>1/12_項目2</v>
      </c>
      <c r="S17" s="322"/>
      <c r="T17" s="202"/>
      <c r="U17" s="203"/>
      <c r="V17" s="322" t="str">
        <f>IF($AD$1="非表示","",IF(ISERROR(MATCH(V14,Schedule!$A:$A,0)),"",IF(INDEX(Schedule!$1:$1048576,MATCH(V14,Schedule!$A:$A,0),5)=0,"",INDEX(Schedule!$1:$1048576,MATCH(V14,Schedule!$A:$A,0),5))))</f>
        <v>1/13_項目2</v>
      </c>
      <c r="W17" s="322"/>
      <c r="X17" s="202"/>
      <c r="Y17" s="203"/>
      <c r="Z17" s="323" t="str">
        <f>IF($AD$1="非表示","",IF(ISERROR(MATCH(Z14,Schedule!$A:$A,0)),"",IF(INDEX(Schedule!$1:$1048576,MATCH(Z14,Schedule!$A:$A,0),5)=0,"",INDEX(Schedule!$1:$1048576,MATCH(Z14,Schedule!$A:$A,0),5))))</f>
        <v>1/14_項目2</v>
      </c>
      <c r="AA17" s="323"/>
      <c r="AB17" s="174"/>
      <c r="AC17" s="157"/>
      <c r="AD17" s="153"/>
      <c r="AE17" s="1">
        <f ca="1">IF(INDEX(Holiday!$E:$E,ROW(),1)=0,"",INDEX(Holiday!$E:$E,ROW(),1))</f>
        <v>40585</v>
      </c>
    </row>
    <row r="18" spans="1:31" ht="15" customHeight="1" x14ac:dyDescent="0.15">
      <c r="A18" s="153"/>
      <c r="B18" s="324" t="str">
        <f>IF($AD$1="非表示","",IF(ISERROR(MATCH(B14,Schedule!$A:$A,0)),"",IF(INDEX(Schedule!$1:$1048576,MATCH(B14,Schedule!$A:$A,0),6)=0,"",INDEX(Schedule!$1:$1048576,MATCH(B14,Schedule!$A:$A,0),6))))</f>
        <v>1/8_項目3</v>
      </c>
      <c r="C18" s="324"/>
      <c r="D18" s="200"/>
      <c r="E18" s="201"/>
      <c r="F18" s="322" t="str">
        <f>IF($AD$1="非表示","",IF(ISERROR(MATCH(F14,Schedule!$A:$A,0)),"",IF(INDEX(Schedule!$1:$1048576,MATCH(F14,Schedule!$A:$A,0),6)=0,"",INDEX(Schedule!$1:$1048576,MATCH(F14,Schedule!$A:$A,0),6))))</f>
        <v>1/9_項目3</v>
      </c>
      <c r="G18" s="322"/>
      <c r="H18" s="202"/>
      <c r="I18" s="203"/>
      <c r="J18" s="322" t="str">
        <f>IF($AD$1="非表示","",IF(ISERROR(MATCH(J14,Schedule!$A:$A,0)),"",IF(INDEX(Schedule!$1:$1048576,MATCH(J14,Schedule!$A:$A,0),6)=0,"",INDEX(Schedule!$1:$1048576,MATCH(J14,Schedule!$A:$A,0),6))))</f>
        <v>1/10_項目3</v>
      </c>
      <c r="K18" s="322"/>
      <c r="L18" s="202"/>
      <c r="M18" s="203"/>
      <c r="N18" s="322" t="str">
        <f>IF($AD$1="非表示","",IF(ISERROR(MATCH(N14,Schedule!$A:$A,0)),"",IF(INDEX(Schedule!$1:$1048576,MATCH(N14,Schedule!$A:$A,0),6)=0,"",INDEX(Schedule!$1:$1048576,MATCH(N14,Schedule!$A:$A,0),6))))</f>
        <v>1/11_項目3</v>
      </c>
      <c r="O18" s="322"/>
      <c r="P18" s="202"/>
      <c r="Q18" s="203"/>
      <c r="R18" s="322" t="str">
        <f>IF($AD$1="非表示","",IF(ISERROR(MATCH(R14,Schedule!$A:$A,0)),"",IF(INDEX(Schedule!$1:$1048576,MATCH(R14,Schedule!$A:$A,0),6)=0,"",INDEX(Schedule!$1:$1048576,MATCH(R14,Schedule!$A:$A,0),6))))</f>
        <v>1/12_項目3</v>
      </c>
      <c r="S18" s="322"/>
      <c r="T18" s="202"/>
      <c r="U18" s="203"/>
      <c r="V18" s="322" t="str">
        <f>IF($AD$1="非表示","",IF(ISERROR(MATCH(V14,Schedule!$A:$A,0)),"",IF(INDEX(Schedule!$1:$1048576,MATCH(V14,Schedule!$A:$A,0),6)=0,"",INDEX(Schedule!$1:$1048576,MATCH(V14,Schedule!$A:$A,0),6))))</f>
        <v>1/13_項目3</v>
      </c>
      <c r="W18" s="322"/>
      <c r="X18" s="202"/>
      <c r="Y18" s="203"/>
      <c r="Z18" s="323" t="str">
        <f>IF($AD$1="非表示","",IF(ISERROR(MATCH(Z14,Schedule!$A:$A,0)),"",IF(INDEX(Schedule!$1:$1048576,MATCH(Z14,Schedule!$A:$A,0),6)=0,"",INDEX(Schedule!$1:$1048576,MATCH(Z14,Schedule!$A:$A,0),6))))</f>
        <v>1/14_項目3</v>
      </c>
      <c r="AA18" s="323"/>
      <c r="AB18" s="175"/>
      <c r="AC18" s="158"/>
      <c r="AD18" s="153"/>
      <c r="AE18" s="1" t="str">
        <f ca="1">IF(INDEX(Holiday!$E:$E,ROW(),1)=0,"",INDEX(Holiday!$E:$E,ROW(),1))</f>
        <v/>
      </c>
    </row>
    <row r="19" spans="1:31" ht="15" customHeight="1" x14ac:dyDescent="0.15">
      <c r="A19" s="153"/>
      <c r="B19" s="321"/>
      <c r="C19" s="321"/>
      <c r="D19" s="166"/>
      <c r="E19" s="161"/>
      <c r="F19" s="319"/>
      <c r="G19" s="319"/>
      <c r="H19" s="170"/>
      <c r="I19" s="162"/>
      <c r="J19" s="319"/>
      <c r="K19" s="319"/>
      <c r="L19" s="170"/>
      <c r="M19" s="162"/>
      <c r="N19" s="319"/>
      <c r="O19" s="319"/>
      <c r="P19" s="170"/>
      <c r="Q19" s="162"/>
      <c r="R19" s="319"/>
      <c r="S19" s="319"/>
      <c r="T19" s="170"/>
      <c r="U19" s="162"/>
      <c r="V19" s="319"/>
      <c r="W19" s="319"/>
      <c r="X19" s="170"/>
      <c r="Y19" s="162"/>
      <c r="Z19" s="320"/>
      <c r="AA19" s="320"/>
      <c r="AB19" s="175"/>
      <c r="AC19" s="158"/>
      <c r="AD19" s="153"/>
      <c r="AE19" s="1">
        <f ca="1">IF(INDEX(Holiday!$E:$E,ROW(),1)=0,"",INDEX(Holiday!$E:$E,ROW(),1))</f>
        <v>40623</v>
      </c>
    </row>
    <row r="20" spans="1:31" ht="15" customHeight="1" x14ac:dyDescent="0.15">
      <c r="A20" s="153"/>
      <c r="B20" s="321"/>
      <c r="C20" s="321"/>
      <c r="D20" s="166"/>
      <c r="E20" s="161"/>
      <c r="F20" s="319"/>
      <c r="G20" s="319"/>
      <c r="H20" s="170"/>
      <c r="I20" s="162"/>
      <c r="J20" s="319"/>
      <c r="K20" s="319"/>
      <c r="L20" s="170"/>
      <c r="M20" s="162"/>
      <c r="N20" s="319"/>
      <c r="O20" s="319"/>
      <c r="P20" s="170"/>
      <c r="Q20" s="162"/>
      <c r="R20" s="319"/>
      <c r="S20" s="319"/>
      <c r="T20" s="170"/>
      <c r="U20" s="162"/>
      <c r="V20" s="319"/>
      <c r="W20" s="319"/>
      <c r="X20" s="170"/>
      <c r="Y20" s="162"/>
      <c r="Z20" s="320"/>
      <c r="AA20" s="320"/>
      <c r="AB20" s="175"/>
      <c r="AC20" s="158"/>
      <c r="AD20" s="153"/>
      <c r="AE20" s="1" t="str">
        <f ca="1">IF(INDEX(Holiday!$E:$E,ROW(),1)=0,"",INDEX(Holiday!$E:$E,ROW(),1))</f>
        <v/>
      </c>
    </row>
    <row r="21" spans="1:31" ht="15" customHeight="1" thickBot="1" x14ac:dyDescent="0.2">
      <c r="A21" s="153"/>
      <c r="B21" s="318"/>
      <c r="C21" s="318"/>
      <c r="D21" s="167"/>
      <c r="E21" s="163"/>
      <c r="F21" s="316"/>
      <c r="G21" s="316"/>
      <c r="H21" s="171"/>
      <c r="I21" s="163"/>
      <c r="J21" s="316"/>
      <c r="K21" s="316"/>
      <c r="L21" s="171"/>
      <c r="M21" s="163"/>
      <c r="N21" s="316"/>
      <c r="O21" s="316"/>
      <c r="P21" s="171"/>
      <c r="Q21" s="163"/>
      <c r="R21" s="316"/>
      <c r="S21" s="316"/>
      <c r="T21" s="171"/>
      <c r="U21" s="163"/>
      <c r="V21" s="316"/>
      <c r="W21" s="316"/>
      <c r="X21" s="171"/>
      <c r="Y21" s="163"/>
      <c r="Z21" s="317"/>
      <c r="AA21" s="317"/>
      <c r="AB21" s="176"/>
      <c r="AC21" s="158"/>
      <c r="AD21" s="153"/>
      <c r="AE21" s="1">
        <f ca="1">IF(INDEX(Holiday!$E:$E,ROW(),1)=0,"",INDEX(Holiday!$E:$E,ROW(),1))</f>
        <v>40662</v>
      </c>
    </row>
    <row r="22" spans="1:31" ht="5.0999999999999996" customHeight="1" thickTop="1" x14ac:dyDescent="0.15">
      <c r="A22" s="15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58"/>
      <c r="AB22" s="158"/>
      <c r="AC22" s="158"/>
      <c r="AD22" s="153"/>
      <c r="AE22" s="1" t="str">
        <f ca="1">IF(INDEX(Holiday!$E:$E,ROW(),1)=0,"",INDEX(Holiday!$E:$E,ROW(),1))</f>
        <v/>
      </c>
    </row>
    <row r="23" spans="1:31" ht="15" customHeight="1" x14ac:dyDescent="0.15">
      <c r="A23" s="153"/>
      <c r="B23" s="332">
        <f>Z14+1</f>
        <v>40923</v>
      </c>
      <c r="C23" s="164"/>
      <c r="D23" s="166"/>
      <c r="E23" s="161"/>
      <c r="F23" s="328">
        <f>B23+1</f>
        <v>40924</v>
      </c>
      <c r="G23" s="168"/>
      <c r="H23" s="170"/>
      <c r="I23" s="162"/>
      <c r="J23" s="328">
        <f>F23+1</f>
        <v>40925</v>
      </c>
      <c r="K23" s="168"/>
      <c r="L23" s="170"/>
      <c r="M23" s="162"/>
      <c r="N23" s="328">
        <f>J23+1</f>
        <v>40926</v>
      </c>
      <c r="O23" s="168"/>
      <c r="P23" s="170"/>
      <c r="Q23" s="162"/>
      <c r="R23" s="328">
        <f>N23+1</f>
        <v>40927</v>
      </c>
      <c r="S23" s="168"/>
      <c r="T23" s="170"/>
      <c r="U23" s="162"/>
      <c r="V23" s="328">
        <f>R23+1</f>
        <v>40928</v>
      </c>
      <c r="W23" s="168"/>
      <c r="X23" s="170"/>
      <c r="Y23" s="162"/>
      <c r="Z23" s="330">
        <f>V23+1</f>
        <v>40929</v>
      </c>
      <c r="AA23" s="172"/>
      <c r="AB23" s="174"/>
      <c r="AC23" s="157"/>
      <c r="AD23" s="153"/>
      <c r="AE23" s="1" t="str">
        <f ca="1">IF(INDEX(Holiday!$E:$E,ROW(),1)=0,"",INDEX(Holiday!$E:$E,ROW(),1))</f>
        <v/>
      </c>
    </row>
    <row r="24" spans="1:31" ht="15" customHeight="1" x14ac:dyDescent="0.15">
      <c r="A24" s="153"/>
      <c r="B24" s="333"/>
      <c r="C24" s="165"/>
      <c r="D24" s="166"/>
      <c r="E24" s="161"/>
      <c r="F24" s="329"/>
      <c r="G24" s="169"/>
      <c r="H24" s="170"/>
      <c r="I24" s="162"/>
      <c r="J24" s="329"/>
      <c r="K24" s="169"/>
      <c r="L24" s="170"/>
      <c r="M24" s="162"/>
      <c r="N24" s="329"/>
      <c r="O24" s="169"/>
      <c r="P24" s="170"/>
      <c r="Q24" s="162"/>
      <c r="R24" s="329"/>
      <c r="S24" s="169"/>
      <c r="T24" s="170"/>
      <c r="U24" s="162"/>
      <c r="V24" s="329"/>
      <c r="W24" s="169"/>
      <c r="X24" s="170"/>
      <c r="Y24" s="162"/>
      <c r="Z24" s="331"/>
      <c r="AA24" s="173"/>
      <c r="AB24" s="174"/>
      <c r="AC24" s="157"/>
      <c r="AD24" s="153"/>
      <c r="AE24" s="1">
        <f ca="1">IF(INDEX(Holiday!$E:$E,ROW(),1)=0,"",INDEX(Holiday!$E:$E,ROW(),1))</f>
        <v>40666</v>
      </c>
    </row>
    <row r="25" spans="1:31" ht="15" customHeight="1" x14ac:dyDescent="0.15">
      <c r="A25" s="153"/>
      <c r="B25" s="324" t="str">
        <f>IF($AD$1="非表示","",IF(ISERROR(MATCH(B23,Schedule!$A:$A,0)),"",IF(INDEX(Schedule!$1:$1048576,MATCH(B23,Schedule!$A:$A,0),4)=0,"",INDEX(Schedule!$1:$1048576,MATCH(B23,Schedule!$A:$A,0),4))))</f>
        <v>1/15_項目1</v>
      </c>
      <c r="C25" s="324"/>
      <c r="D25" s="200"/>
      <c r="E25" s="201"/>
      <c r="F25" s="322" t="str">
        <f>IF($AD$1="非表示","",IF(ISERROR(MATCH(F23,Schedule!$A:$A,0)),"",IF(INDEX(Schedule!$1:$1048576,MATCH(F23,Schedule!$A:$A,0),4)=0,"",INDEX(Schedule!$1:$1048576,MATCH(F23,Schedule!$A:$A,0),4))))</f>
        <v>1/16_項目1</v>
      </c>
      <c r="G25" s="322"/>
      <c r="H25" s="202"/>
      <c r="I25" s="203"/>
      <c r="J25" s="322" t="str">
        <f>IF($AD$1="非表示","",IF(ISERROR(MATCH(J23,Schedule!$A:$A,0)),"",IF(INDEX(Schedule!$1:$1048576,MATCH(J23,Schedule!$A:$A,0),4)=0,"",INDEX(Schedule!$1:$1048576,MATCH(J23,Schedule!$A:$A,0),4))))</f>
        <v>1/17_項目1</v>
      </c>
      <c r="K25" s="322"/>
      <c r="L25" s="202"/>
      <c r="M25" s="203"/>
      <c r="N25" s="322" t="str">
        <f>IF($AD$1="非表示","",IF(ISERROR(MATCH(N23,Schedule!$A:$A,0)),"",IF(INDEX(Schedule!$1:$1048576,MATCH(N23,Schedule!$A:$A,0),4)=0,"",INDEX(Schedule!$1:$1048576,MATCH(N23,Schedule!$A:$A,0),4))))</f>
        <v>1/18_項目1</v>
      </c>
      <c r="O25" s="322"/>
      <c r="P25" s="202"/>
      <c r="Q25" s="203"/>
      <c r="R25" s="322" t="str">
        <f>IF($AD$1="非表示","",IF(ISERROR(MATCH(R23,Schedule!$A:$A,0)),"",IF(INDEX(Schedule!$1:$1048576,MATCH(R23,Schedule!$A:$A,0),4)=0,"",INDEX(Schedule!$1:$1048576,MATCH(R23,Schedule!$A:$A,0),4))))</f>
        <v>1/19_項目1</v>
      </c>
      <c r="S25" s="322"/>
      <c r="T25" s="202"/>
      <c r="U25" s="203"/>
      <c r="V25" s="322" t="str">
        <f>IF($AD$1="非表示","",IF(ISERROR(MATCH(V23,Schedule!$A:$A,0)),"",IF(INDEX(Schedule!$1:$1048576,MATCH(V23,Schedule!$A:$A,0),4)=0,"",INDEX(Schedule!$1:$1048576,MATCH(V23,Schedule!$A:$A,0),4))))</f>
        <v>1/20_項目1</v>
      </c>
      <c r="W25" s="322"/>
      <c r="X25" s="202"/>
      <c r="Y25" s="203"/>
      <c r="Z25" s="323" t="str">
        <f>IF($AD$1="非表示","",IF(ISERROR(MATCH(Z23,Schedule!$A:$A,0)),"",IF(INDEX(Schedule!$1:$1048576,MATCH(Z23,Schedule!$A:$A,0),4)=0,"",INDEX(Schedule!$1:$1048576,MATCH(Z23,Schedule!$A:$A,0),4))))</f>
        <v>1/21_項目1</v>
      </c>
      <c r="AA25" s="323"/>
      <c r="AB25" s="174"/>
      <c r="AC25" s="157"/>
      <c r="AD25" s="153"/>
      <c r="AE25" s="1">
        <f ca="1">IF(INDEX(Holiday!$E:$E,ROW(),1)=0,"",INDEX(Holiday!$E:$E,ROW(),1))</f>
        <v>40667</v>
      </c>
    </row>
    <row r="26" spans="1:31" ht="15" customHeight="1" x14ac:dyDescent="0.15">
      <c r="A26" s="153"/>
      <c r="B26" s="324" t="str">
        <f>IF($AD$1="非表示","",IF(ISERROR(MATCH(B23,Schedule!$A:$A,0)),"",IF(INDEX(Schedule!$1:$1048576,MATCH(B23,Schedule!$A:$A,0),5)=0,"",INDEX(Schedule!$1:$1048576,MATCH(B23,Schedule!$A:$A,0),5))))</f>
        <v>1/15_項目2</v>
      </c>
      <c r="C26" s="324"/>
      <c r="D26" s="200"/>
      <c r="E26" s="201"/>
      <c r="F26" s="322" t="str">
        <f>IF($AD$1="非表示","",IF(ISERROR(MATCH(F23,Schedule!$A:$A,0)),"",IF(INDEX(Schedule!$1:$1048576,MATCH(F23,Schedule!$A:$A,0),5)=0,"",INDEX(Schedule!$1:$1048576,MATCH(F23,Schedule!$A:$A,0),5))))</f>
        <v>1/16_項目2</v>
      </c>
      <c r="G26" s="322"/>
      <c r="H26" s="202"/>
      <c r="I26" s="203"/>
      <c r="J26" s="322" t="str">
        <f>IF($AD$1="非表示","",IF(ISERROR(MATCH(J23,Schedule!$A:$A,0)),"",IF(INDEX(Schedule!$1:$1048576,MATCH(J23,Schedule!$A:$A,0),5)=0,"",INDEX(Schedule!$1:$1048576,MATCH(J23,Schedule!$A:$A,0),5))))</f>
        <v>1/17_項目2</v>
      </c>
      <c r="K26" s="322"/>
      <c r="L26" s="202"/>
      <c r="M26" s="203"/>
      <c r="N26" s="322" t="str">
        <f>IF($AD$1="非表示","",IF(ISERROR(MATCH(N23,Schedule!$A:$A,0)),"",IF(INDEX(Schedule!$1:$1048576,MATCH(N23,Schedule!$A:$A,0),5)=0,"",INDEX(Schedule!$1:$1048576,MATCH(N23,Schedule!$A:$A,0),5))))</f>
        <v>1/18_項目2</v>
      </c>
      <c r="O26" s="322"/>
      <c r="P26" s="202"/>
      <c r="Q26" s="203"/>
      <c r="R26" s="322" t="str">
        <f>IF($AD$1="非表示","",IF(ISERROR(MATCH(R23,Schedule!$A:$A,0)),"",IF(INDEX(Schedule!$1:$1048576,MATCH(R23,Schedule!$A:$A,0),5)=0,"",INDEX(Schedule!$1:$1048576,MATCH(R23,Schedule!$A:$A,0),5))))</f>
        <v>1/19_項目2</v>
      </c>
      <c r="S26" s="322"/>
      <c r="T26" s="202"/>
      <c r="U26" s="203"/>
      <c r="V26" s="322" t="str">
        <f>IF($AD$1="非表示","",IF(ISERROR(MATCH(V23,Schedule!$A:$A,0)),"",IF(INDEX(Schedule!$1:$1048576,MATCH(V23,Schedule!$A:$A,0),5)=0,"",INDEX(Schedule!$1:$1048576,MATCH(V23,Schedule!$A:$A,0),5))))</f>
        <v>1/20_項目2</v>
      </c>
      <c r="W26" s="322"/>
      <c r="X26" s="202"/>
      <c r="Y26" s="203"/>
      <c r="Z26" s="323" t="str">
        <f>IF($AD$1="非表示","",IF(ISERROR(MATCH(Z23,Schedule!$A:$A,0)),"",IF(INDEX(Schedule!$1:$1048576,MATCH(Z23,Schedule!$A:$A,0),5)=0,"",INDEX(Schedule!$1:$1048576,MATCH(Z23,Schedule!$A:$A,0),5))))</f>
        <v>1/21_項目2</v>
      </c>
      <c r="AA26" s="323"/>
      <c r="AB26" s="174"/>
      <c r="AC26" s="157"/>
      <c r="AD26" s="153"/>
      <c r="AE26" s="1">
        <f ca="1">IF(INDEX(Holiday!$E:$E,ROW(),1)=0,"",INDEX(Holiday!$E:$E,ROW(),1))</f>
        <v>40668</v>
      </c>
    </row>
    <row r="27" spans="1:31" ht="15" customHeight="1" x14ac:dyDescent="0.15">
      <c r="A27" s="153"/>
      <c r="B27" s="324" t="str">
        <f>IF($AD$1="非表示","",IF(ISERROR(MATCH(B23,Schedule!$A:$A,0)),"",IF(INDEX(Schedule!$1:$1048576,MATCH(B23,Schedule!$A:$A,0),6)=0,"",INDEX(Schedule!$1:$1048576,MATCH(B23,Schedule!$A:$A,0),6))))</f>
        <v>1/15_項目3</v>
      </c>
      <c r="C27" s="324"/>
      <c r="D27" s="200"/>
      <c r="E27" s="201"/>
      <c r="F27" s="322" t="str">
        <f>IF($AD$1="非表示","",IF(ISERROR(MATCH(F23,Schedule!$A:$A,0)),"",IF(INDEX(Schedule!$1:$1048576,MATCH(F23,Schedule!$A:$A,0),6)=0,"",INDEX(Schedule!$1:$1048576,MATCH(F23,Schedule!$A:$A,0),6))))</f>
        <v>1/16_項目3</v>
      </c>
      <c r="G27" s="322"/>
      <c r="H27" s="202"/>
      <c r="I27" s="203"/>
      <c r="J27" s="322" t="str">
        <f>IF($AD$1="非表示","",IF(ISERROR(MATCH(J23,Schedule!$A:$A,0)),"",IF(INDEX(Schedule!$1:$1048576,MATCH(J23,Schedule!$A:$A,0),6)=0,"",INDEX(Schedule!$1:$1048576,MATCH(J23,Schedule!$A:$A,0),6))))</f>
        <v>1/17_項目3</v>
      </c>
      <c r="K27" s="322"/>
      <c r="L27" s="202"/>
      <c r="M27" s="203"/>
      <c r="N27" s="322" t="str">
        <f>IF($AD$1="非表示","",IF(ISERROR(MATCH(N23,Schedule!$A:$A,0)),"",IF(INDEX(Schedule!$1:$1048576,MATCH(N23,Schedule!$A:$A,0),6)=0,"",INDEX(Schedule!$1:$1048576,MATCH(N23,Schedule!$A:$A,0),6))))</f>
        <v>1/18_項目3</v>
      </c>
      <c r="O27" s="322"/>
      <c r="P27" s="202"/>
      <c r="Q27" s="203"/>
      <c r="R27" s="322" t="str">
        <f>IF($AD$1="非表示","",IF(ISERROR(MATCH(R23,Schedule!$A:$A,0)),"",IF(INDEX(Schedule!$1:$1048576,MATCH(R23,Schedule!$A:$A,0),6)=0,"",INDEX(Schedule!$1:$1048576,MATCH(R23,Schedule!$A:$A,0),6))))</f>
        <v>1/19_項目3</v>
      </c>
      <c r="S27" s="322"/>
      <c r="T27" s="202"/>
      <c r="U27" s="203"/>
      <c r="V27" s="322" t="str">
        <f>IF($AD$1="非表示","",IF(ISERROR(MATCH(V23,Schedule!$A:$A,0)),"",IF(INDEX(Schedule!$1:$1048576,MATCH(V23,Schedule!$A:$A,0),6)=0,"",INDEX(Schedule!$1:$1048576,MATCH(V23,Schedule!$A:$A,0),6))))</f>
        <v>1/20_項目3</v>
      </c>
      <c r="W27" s="322"/>
      <c r="X27" s="202"/>
      <c r="Y27" s="203"/>
      <c r="Z27" s="323" t="str">
        <f>IF($AD$1="非表示","",IF(ISERROR(MATCH(Z23,Schedule!$A:$A,0)),"",IF(INDEX(Schedule!$1:$1048576,MATCH(Z23,Schedule!$A:$A,0),6)=0,"",INDEX(Schedule!$1:$1048576,MATCH(Z23,Schedule!$A:$A,0),6))))</f>
        <v>1/21_項目3</v>
      </c>
      <c r="AA27" s="323"/>
      <c r="AB27" s="175"/>
      <c r="AC27" s="158"/>
      <c r="AD27" s="153"/>
      <c r="AE27" s="1" t="str">
        <f ca="1">IF(INDEX(Holiday!$E:$E,ROW(),1)=0,"",INDEX(Holiday!$E:$E,ROW(),1))</f>
        <v/>
      </c>
    </row>
    <row r="28" spans="1:31" ht="15" customHeight="1" x14ac:dyDescent="0.15">
      <c r="A28" s="153"/>
      <c r="B28" s="321"/>
      <c r="C28" s="321"/>
      <c r="D28" s="166"/>
      <c r="E28" s="161"/>
      <c r="F28" s="319"/>
      <c r="G28" s="319"/>
      <c r="H28" s="170"/>
      <c r="I28" s="162"/>
      <c r="J28" s="319"/>
      <c r="K28" s="319"/>
      <c r="L28" s="170"/>
      <c r="M28" s="162"/>
      <c r="N28" s="319"/>
      <c r="O28" s="319"/>
      <c r="P28" s="170"/>
      <c r="Q28" s="162"/>
      <c r="R28" s="319"/>
      <c r="S28" s="319"/>
      <c r="T28" s="170"/>
      <c r="U28" s="162"/>
      <c r="V28" s="319"/>
      <c r="W28" s="319"/>
      <c r="X28" s="170"/>
      <c r="Y28" s="162"/>
      <c r="Z28" s="320"/>
      <c r="AA28" s="320"/>
      <c r="AB28" s="175"/>
      <c r="AC28" s="158"/>
      <c r="AD28" s="153"/>
      <c r="AE28" s="1">
        <f ca="1">IF(INDEX(Holiday!$E:$E,ROW(),1)=0,"",INDEX(Holiday!$E:$E,ROW(),1))</f>
        <v>40742</v>
      </c>
    </row>
    <row r="29" spans="1:31" ht="15" customHeight="1" x14ac:dyDescent="0.15">
      <c r="A29" s="153"/>
      <c r="B29" s="321"/>
      <c r="C29" s="321"/>
      <c r="D29" s="166"/>
      <c r="E29" s="161"/>
      <c r="F29" s="319"/>
      <c r="G29" s="319"/>
      <c r="H29" s="170"/>
      <c r="I29" s="162"/>
      <c r="J29" s="319"/>
      <c r="K29" s="319"/>
      <c r="L29" s="170"/>
      <c r="M29" s="162"/>
      <c r="N29" s="319"/>
      <c r="O29" s="319"/>
      <c r="P29" s="170"/>
      <c r="Q29" s="162"/>
      <c r="R29" s="319"/>
      <c r="S29" s="319"/>
      <c r="T29" s="170"/>
      <c r="U29" s="162"/>
      <c r="V29" s="319"/>
      <c r="W29" s="319"/>
      <c r="X29" s="170"/>
      <c r="Y29" s="162"/>
      <c r="Z29" s="320"/>
      <c r="AA29" s="320"/>
      <c r="AB29" s="175"/>
      <c r="AC29" s="158"/>
      <c r="AD29" s="153"/>
      <c r="AE29" s="1" t="str">
        <f ca="1">IF(INDEX(Holiday!$E:$E,ROW(),1)=0,"",INDEX(Holiday!$E:$E,ROW(),1))</f>
        <v/>
      </c>
    </row>
    <row r="30" spans="1:31" ht="15" customHeight="1" thickBot="1" x14ac:dyDescent="0.2">
      <c r="A30" s="153"/>
      <c r="B30" s="318"/>
      <c r="C30" s="318"/>
      <c r="D30" s="167"/>
      <c r="E30" s="163"/>
      <c r="F30" s="316"/>
      <c r="G30" s="316"/>
      <c r="H30" s="171"/>
      <c r="I30" s="163"/>
      <c r="J30" s="316"/>
      <c r="K30" s="316"/>
      <c r="L30" s="171"/>
      <c r="M30" s="163"/>
      <c r="N30" s="316"/>
      <c r="O30" s="316"/>
      <c r="P30" s="171"/>
      <c r="Q30" s="163"/>
      <c r="R30" s="316"/>
      <c r="S30" s="316"/>
      <c r="T30" s="171"/>
      <c r="U30" s="163"/>
      <c r="V30" s="316"/>
      <c r="W30" s="316"/>
      <c r="X30" s="171"/>
      <c r="Y30" s="163"/>
      <c r="Z30" s="317"/>
      <c r="AA30" s="317"/>
      <c r="AB30" s="176"/>
      <c r="AC30" s="158"/>
      <c r="AD30" s="153"/>
      <c r="AE30" s="1">
        <f ca="1">IF(INDEX(Holiday!$E:$E,ROW(),1)=0,"",INDEX(Holiday!$E:$E,ROW(),1))</f>
        <v>40805</v>
      </c>
    </row>
    <row r="31" spans="1:31" ht="5.0999999999999996" customHeight="1" thickTop="1" x14ac:dyDescent="0.15">
      <c r="A31" s="15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58"/>
      <c r="AB31" s="158"/>
      <c r="AC31" s="158"/>
      <c r="AD31" s="153"/>
      <c r="AE31" s="1" t="str">
        <f ca="1">IF(INDEX(Holiday!$E:$E,ROW(),1)=0,"",INDEX(Holiday!$E:$E,ROW(),1))</f>
        <v/>
      </c>
    </row>
    <row r="32" spans="1:31" ht="15" customHeight="1" x14ac:dyDescent="0.15">
      <c r="A32" s="153"/>
      <c r="B32" s="332">
        <f>Z23+1</f>
        <v>40930</v>
      </c>
      <c r="C32" s="164"/>
      <c r="D32" s="166"/>
      <c r="E32" s="161"/>
      <c r="F32" s="328">
        <f>B32+1</f>
        <v>40931</v>
      </c>
      <c r="G32" s="168"/>
      <c r="H32" s="170"/>
      <c r="I32" s="162"/>
      <c r="J32" s="328">
        <f>F32+1</f>
        <v>40932</v>
      </c>
      <c r="K32" s="168"/>
      <c r="L32" s="170"/>
      <c r="M32" s="162"/>
      <c r="N32" s="328">
        <f>J32+1</f>
        <v>40933</v>
      </c>
      <c r="O32" s="168"/>
      <c r="P32" s="170"/>
      <c r="Q32" s="162"/>
      <c r="R32" s="328">
        <f>N32+1</f>
        <v>40934</v>
      </c>
      <c r="S32" s="168"/>
      <c r="T32" s="170"/>
      <c r="U32" s="162"/>
      <c r="V32" s="328">
        <f>R32+1</f>
        <v>40935</v>
      </c>
      <c r="W32" s="168"/>
      <c r="X32" s="170"/>
      <c r="Y32" s="162"/>
      <c r="Z32" s="330">
        <f>V32+1</f>
        <v>40936</v>
      </c>
      <c r="AA32" s="172"/>
      <c r="AB32" s="174"/>
      <c r="AC32" s="157"/>
      <c r="AD32" s="153"/>
      <c r="AE32" s="1">
        <f ca="1">IF(INDEX(Holiday!$E:$E,ROW(),1)=0,"",INDEX(Holiday!$E:$E,ROW(),1))</f>
        <v>40809</v>
      </c>
    </row>
    <row r="33" spans="1:31" ht="15" customHeight="1" x14ac:dyDescent="0.15">
      <c r="A33" s="153"/>
      <c r="B33" s="333"/>
      <c r="C33" s="165"/>
      <c r="D33" s="166"/>
      <c r="E33" s="161"/>
      <c r="F33" s="329"/>
      <c r="G33" s="169"/>
      <c r="H33" s="170"/>
      <c r="I33" s="162"/>
      <c r="J33" s="329"/>
      <c r="K33" s="169"/>
      <c r="L33" s="170"/>
      <c r="M33" s="162"/>
      <c r="N33" s="329"/>
      <c r="O33" s="169"/>
      <c r="P33" s="170"/>
      <c r="Q33" s="162"/>
      <c r="R33" s="329"/>
      <c r="S33" s="169"/>
      <c r="T33" s="170"/>
      <c r="U33" s="162"/>
      <c r="V33" s="329"/>
      <c r="W33" s="169"/>
      <c r="X33" s="170"/>
      <c r="Y33" s="162"/>
      <c r="Z33" s="331"/>
      <c r="AA33" s="173"/>
      <c r="AB33" s="174"/>
      <c r="AC33" s="157"/>
      <c r="AD33" s="153"/>
      <c r="AE33" s="1" t="str">
        <f ca="1">IF(INDEX(Holiday!$E:$E,ROW(),1)=0,"",INDEX(Holiday!$E:$E,ROW(),1))</f>
        <v/>
      </c>
    </row>
    <row r="34" spans="1:31" ht="15" customHeight="1" x14ac:dyDescent="0.15">
      <c r="A34" s="153"/>
      <c r="B34" s="324" t="str">
        <f>IF($AD$1="非表示","",IF(ISERROR(MATCH(B32,Schedule!$A:$A,0)),"",IF(INDEX(Schedule!$1:$1048576,MATCH(B32,Schedule!$A:$A,0),4)=0,"",INDEX(Schedule!$1:$1048576,MATCH(B32,Schedule!$A:$A,0),4))))</f>
        <v>1/22_項目1</v>
      </c>
      <c r="C34" s="324"/>
      <c r="D34" s="200"/>
      <c r="E34" s="201"/>
      <c r="F34" s="322" t="str">
        <f>IF($AD$1="非表示","",IF(ISERROR(MATCH(F32,Schedule!$A:$A,0)),"",IF(INDEX(Schedule!$1:$1048576,MATCH(F32,Schedule!$A:$A,0),4)=0,"",INDEX(Schedule!$1:$1048576,MATCH(F32,Schedule!$A:$A,0),4))))</f>
        <v>1/23_項目1</v>
      </c>
      <c r="G34" s="322"/>
      <c r="H34" s="202"/>
      <c r="I34" s="203"/>
      <c r="J34" s="322" t="str">
        <f>IF($AD$1="非表示","",IF(ISERROR(MATCH(J32,Schedule!$A:$A,0)),"",IF(INDEX(Schedule!$1:$1048576,MATCH(J32,Schedule!$A:$A,0),4)=0,"",INDEX(Schedule!$1:$1048576,MATCH(J32,Schedule!$A:$A,0),4))))</f>
        <v>1/24_項目1</v>
      </c>
      <c r="K34" s="322"/>
      <c r="L34" s="202"/>
      <c r="M34" s="203"/>
      <c r="N34" s="322" t="str">
        <f>IF($AD$1="非表示","",IF(ISERROR(MATCH(N32,Schedule!$A:$A,0)),"",IF(INDEX(Schedule!$1:$1048576,MATCH(N32,Schedule!$A:$A,0),4)=0,"",INDEX(Schedule!$1:$1048576,MATCH(N32,Schedule!$A:$A,0),4))))</f>
        <v>1/25_項目1</v>
      </c>
      <c r="O34" s="322"/>
      <c r="P34" s="202"/>
      <c r="Q34" s="203"/>
      <c r="R34" s="322" t="str">
        <f>IF($AD$1="非表示","",IF(ISERROR(MATCH(R32,Schedule!$A:$A,0)),"",IF(INDEX(Schedule!$1:$1048576,MATCH(R32,Schedule!$A:$A,0),4)=0,"",INDEX(Schedule!$1:$1048576,MATCH(R32,Schedule!$A:$A,0),4))))</f>
        <v/>
      </c>
      <c r="S34" s="322"/>
      <c r="T34" s="202"/>
      <c r="U34" s="203"/>
      <c r="V34" s="322" t="str">
        <f>IF($AD$1="非表示","",IF(ISERROR(MATCH(V32,Schedule!$A:$A,0)),"",IF(INDEX(Schedule!$1:$1048576,MATCH(V32,Schedule!$A:$A,0),4)=0,"",INDEX(Schedule!$1:$1048576,MATCH(V32,Schedule!$A:$A,0),4))))</f>
        <v/>
      </c>
      <c r="W34" s="322"/>
      <c r="X34" s="202"/>
      <c r="Y34" s="203"/>
      <c r="Z34" s="323" t="str">
        <f>IF($AD$1="非表示","",IF(ISERROR(MATCH(Z32,Schedule!$A:$A,0)),"",IF(INDEX(Schedule!$1:$1048576,MATCH(Z32,Schedule!$A:$A,0),4)=0,"",INDEX(Schedule!$1:$1048576,MATCH(Z32,Schedule!$A:$A,0),4))))</f>
        <v/>
      </c>
      <c r="AA34" s="323"/>
      <c r="AB34" s="174"/>
      <c r="AC34" s="157"/>
      <c r="AD34" s="153"/>
      <c r="AE34" s="1">
        <f ca="1">IF(INDEX(Holiday!$E:$E,ROW(),1)=0,"",INDEX(Holiday!$E:$E,ROW(),1))</f>
        <v>40826</v>
      </c>
    </row>
    <row r="35" spans="1:31" ht="15" customHeight="1" x14ac:dyDescent="0.15">
      <c r="A35" s="153"/>
      <c r="B35" s="324" t="str">
        <f>IF($AD$1="非表示","",IF(ISERROR(MATCH(B32,Schedule!$A:$A,0)),"",IF(INDEX(Schedule!$1:$1048576,MATCH(B32,Schedule!$A:$A,0),5)=0,"",INDEX(Schedule!$1:$1048576,MATCH(B32,Schedule!$A:$A,0),5))))</f>
        <v>1/22_項目2</v>
      </c>
      <c r="C35" s="324"/>
      <c r="D35" s="200"/>
      <c r="E35" s="201"/>
      <c r="F35" s="322" t="str">
        <f>IF($AD$1="非表示","",IF(ISERROR(MATCH(F32,Schedule!$A:$A,0)),"",IF(INDEX(Schedule!$1:$1048576,MATCH(F32,Schedule!$A:$A,0),5)=0,"",INDEX(Schedule!$1:$1048576,MATCH(F32,Schedule!$A:$A,0),5))))</f>
        <v>1/23_項目2</v>
      </c>
      <c r="G35" s="322"/>
      <c r="H35" s="202"/>
      <c r="I35" s="203"/>
      <c r="J35" s="322" t="str">
        <f>IF($AD$1="非表示","",IF(ISERROR(MATCH(J32,Schedule!$A:$A,0)),"",IF(INDEX(Schedule!$1:$1048576,MATCH(J32,Schedule!$A:$A,0),5)=0,"",INDEX(Schedule!$1:$1048576,MATCH(J32,Schedule!$A:$A,0),5))))</f>
        <v>1/24_項目2</v>
      </c>
      <c r="K35" s="322"/>
      <c r="L35" s="202"/>
      <c r="M35" s="203"/>
      <c r="N35" s="322" t="str">
        <f>IF($AD$1="非表示","",IF(ISERROR(MATCH(N32,Schedule!$A:$A,0)),"",IF(INDEX(Schedule!$1:$1048576,MATCH(N32,Schedule!$A:$A,0),5)=0,"",INDEX(Schedule!$1:$1048576,MATCH(N32,Schedule!$A:$A,0),5))))</f>
        <v>1/25_項目2</v>
      </c>
      <c r="O35" s="322"/>
      <c r="P35" s="202"/>
      <c r="Q35" s="203"/>
      <c r="R35" s="322" t="str">
        <f>IF($AD$1="非表示","",IF(ISERROR(MATCH(R32,Schedule!$A:$A,0)),"",IF(INDEX(Schedule!$1:$1048576,MATCH(R32,Schedule!$A:$A,0),5)=0,"",INDEX(Schedule!$1:$1048576,MATCH(R32,Schedule!$A:$A,0),5))))</f>
        <v/>
      </c>
      <c r="S35" s="322"/>
      <c r="T35" s="202"/>
      <c r="U35" s="203"/>
      <c r="V35" s="322" t="str">
        <f>IF($AD$1="非表示","",IF(ISERROR(MATCH(V32,Schedule!$A:$A,0)),"",IF(INDEX(Schedule!$1:$1048576,MATCH(V32,Schedule!$A:$A,0),5)=0,"",INDEX(Schedule!$1:$1048576,MATCH(V32,Schedule!$A:$A,0),5))))</f>
        <v/>
      </c>
      <c r="W35" s="322"/>
      <c r="X35" s="202"/>
      <c r="Y35" s="203"/>
      <c r="Z35" s="323" t="str">
        <f>IF($AD$1="非表示","",IF(ISERROR(MATCH(Z32,Schedule!$A:$A,0)),"",IF(INDEX(Schedule!$1:$1048576,MATCH(Z32,Schedule!$A:$A,0),5)=0,"",INDEX(Schedule!$1:$1048576,MATCH(Z32,Schedule!$A:$A,0),5))))</f>
        <v/>
      </c>
      <c r="AA35" s="323"/>
      <c r="AB35" s="174"/>
      <c r="AC35" s="157"/>
      <c r="AD35" s="153"/>
      <c r="AE35" s="1" t="str">
        <f ca="1">IF(INDEX(Holiday!$E:$E,ROW(),1)=0,"",INDEX(Holiday!$E:$E,ROW(),1))</f>
        <v/>
      </c>
    </row>
    <row r="36" spans="1:31" ht="15" customHeight="1" x14ac:dyDescent="0.15">
      <c r="A36" s="153"/>
      <c r="B36" s="324" t="str">
        <f>IF($AD$1="非表示","",IF(ISERROR(MATCH(B32,Schedule!$A:$A,0)),"",IF(INDEX(Schedule!$1:$1048576,MATCH(B32,Schedule!$A:$A,0),6)=0,"",INDEX(Schedule!$1:$1048576,MATCH(B32,Schedule!$A:$A,0),6))))</f>
        <v>1/22_項目3</v>
      </c>
      <c r="C36" s="324"/>
      <c r="D36" s="200"/>
      <c r="E36" s="201"/>
      <c r="F36" s="322" t="str">
        <f>IF($AD$1="非表示","",IF(ISERROR(MATCH(F32,Schedule!$A:$A,0)),"",IF(INDEX(Schedule!$1:$1048576,MATCH(F32,Schedule!$A:$A,0),6)=0,"",INDEX(Schedule!$1:$1048576,MATCH(F32,Schedule!$A:$A,0),6))))</f>
        <v>1/23_項目3</v>
      </c>
      <c r="G36" s="322"/>
      <c r="H36" s="202"/>
      <c r="I36" s="203"/>
      <c r="J36" s="322" t="str">
        <f>IF($AD$1="非表示","",IF(ISERROR(MATCH(J32,Schedule!$A:$A,0)),"",IF(INDEX(Schedule!$1:$1048576,MATCH(J32,Schedule!$A:$A,0),6)=0,"",INDEX(Schedule!$1:$1048576,MATCH(J32,Schedule!$A:$A,0),6))))</f>
        <v>1/24_項目3</v>
      </c>
      <c r="K36" s="322"/>
      <c r="L36" s="202"/>
      <c r="M36" s="203"/>
      <c r="N36" s="322" t="str">
        <f>IF($AD$1="非表示","",IF(ISERROR(MATCH(N32,Schedule!$A:$A,0)),"",IF(INDEX(Schedule!$1:$1048576,MATCH(N32,Schedule!$A:$A,0),6)=0,"",INDEX(Schedule!$1:$1048576,MATCH(N32,Schedule!$A:$A,0),6))))</f>
        <v>1/25_項目3</v>
      </c>
      <c r="O36" s="322"/>
      <c r="P36" s="202"/>
      <c r="Q36" s="203"/>
      <c r="R36" s="322" t="str">
        <f>IF($AD$1="非表示","",IF(ISERROR(MATCH(R32,Schedule!$A:$A,0)),"",IF(INDEX(Schedule!$1:$1048576,MATCH(R32,Schedule!$A:$A,0),6)=0,"",INDEX(Schedule!$1:$1048576,MATCH(R32,Schedule!$A:$A,0),6))))</f>
        <v/>
      </c>
      <c r="S36" s="322"/>
      <c r="T36" s="202"/>
      <c r="U36" s="203"/>
      <c r="V36" s="322" t="str">
        <f>IF($AD$1="非表示","",IF(ISERROR(MATCH(V32,Schedule!$A:$A,0)),"",IF(INDEX(Schedule!$1:$1048576,MATCH(V32,Schedule!$A:$A,0),6)=0,"",INDEX(Schedule!$1:$1048576,MATCH(V32,Schedule!$A:$A,0),6))))</f>
        <v/>
      </c>
      <c r="W36" s="322"/>
      <c r="X36" s="202"/>
      <c r="Y36" s="203"/>
      <c r="Z36" s="323" t="str">
        <f>IF($AD$1="非表示","",IF(ISERROR(MATCH(Z32,Schedule!$A:$A,0)),"",IF(INDEX(Schedule!$1:$1048576,MATCH(Z32,Schedule!$A:$A,0),6)=0,"",INDEX(Schedule!$1:$1048576,MATCH(Z32,Schedule!$A:$A,0),6))))</f>
        <v/>
      </c>
      <c r="AA36" s="323"/>
      <c r="AB36" s="175"/>
      <c r="AC36" s="158"/>
      <c r="AD36" s="153"/>
      <c r="AE36" s="1">
        <f ca="1">IF(INDEX(Holiday!$E:$E,ROW(),1)=0,"",INDEX(Holiday!$E:$E,ROW(),1))</f>
        <v>40850</v>
      </c>
    </row>
    <row r="37" spans="1:31" ht="15" customHeight="1" x14ac:dyDescent="0.15">
      <c r="A37" s="153"/>
      <c r="B37" s="321"/>
      <c r="C37" s="321"/>
      <c r="D37" s="166"/>
      <c r="E37" s="161"/>
      <c r="F37" s="319"/>
      <c r="G37" s="319"/>
      <c r="H37" s="170"/>
      <c r="I37" s="162"/>
      <c r="J37" s="319"/>
      <c r="K37" s="319"/>
      <c r="L37" s="170"/>
      <c r="M37" s="162"/>
      <c r="N37" s="319"/>
      <c r="O37" s="319"/>
      <c r="P37" s="170"/>
      <c r="Q37" s="162"/>
      <c r="R37" s="319"/>
      <c r="S37" s="319"/>
      <c r="T37" s="170"/>
      <c r="U37" s="162"/>
      <c r="V37" s="319"/>
      <c r="W37" s="319"/>
      <c r="X37" s="170"/>
      <c r="Y37" s="162"/>
      <c r="Z37" s="320"/>
      <c r="AA37" s="320"/>
      <c r="AB37" s="175"/>
      <c r="AC37" s="158"/>
      <c r="AD37" s="153"/>
      <c r="AE37" s="1" t="str">
        <f ca="1">IF(INDEX(Holiday!$E:$E,ROW(),1)=0,"",INDEX(Holiday!$E:$E,ROW(),1))</f>
        <v/>
      </c>
    </row>
    <row r="38" spans="1:31" ht="15" customHeight="1" x14ac:dyDescent="0.15">
      <c r="A38" s="153"/>
      <c r="B38" s="321"/>
      <c r="C38" s="321"/>
      <c r="D38" s="166"/>
      <c r="E38" s="161"/>
      <c r="F38" s="319"/>
      <c r="G38" s="319"/>
      <c r="H38" s="170"/>
      <c r="I38" s="162"/>
      <c r="J38" s="319"/>
      <c r="K38" s="319"/>
      <c r="L38" s="170"/>
      <c r="M38" s="162"/>
      <c r="N38" s="319"/>
      <c r="O38" s="319"/>
      <c r="P38" s="170"/>
      <c r="Q38" s="162"/>
      <c r="R38" s="319"/>
      <c r="S38" s="319"/>
      <c r="T38" s="170"/>
      <c r="U38" s="162"/>
      <c r="V38" s="319"/>
      <c r="W38" s="319"/>
      <c r="X38" s="170"/>
      <c r="Y38" s="162"/>
      <c r="Z38" s="320"/>
      <c r="AA38" s="320"/>
      <c r="AB38" s="175"/>
      <c r="AC38" s="158"/>
      <c r="AD38" s="153"/>
      <c r="AE38" s="1">
        <f ca="1">IF(INDEX(Holiday!$E:$E,ROW(),1)=0,"",INDEX(Holiday!$E:$E,ROW(),1))</f>
        <v>40870</v>
      </c>
    </row>
    <row r="39" spans="1:31" ht="15" customHeight="1" thickBot="1" x14ac:dyDescent="0.2">
      <c r="A39" s="153"/>
      <c r="B39" s="318"/>
      <c r="C39" s="318"/>
      <c r="D39" s="167"/>
      <c r="E39" s="163"/>
      <c r="F39" s="316"/>
      <c r="G39" s="316"/>
      <c r="H39" s="171"/>
      <c r="I39" s="163"/>
      <c r="J39" s="316"/>
      <c r="K39" s="316"/>
      <c r="L39" s="171"/>
      <c r="M39" s="163"/>
      <c r="N39" s="316"/>
      <c r="O39" s="316"/>
      <c r="P39" s="171"/>
      <c r="Q39" s="163"/>
      <c r="R39" s="316"/>
      <c r="S39" s="316"/>
      <c r="T39" s="171"/>
      <c r="U39" s="163"/>
      <c r="V39" s="316"/>
      <c r="W39" s="316"/>
      <c r="X39" s="171"/>
      <c r="Y39" s="163"/>
      <c r="Z39" s="317"/>
      <c r="AA39" s="317"/>
      <c r="AB39" s="176"/>
      <c r="AC39" s="158"/>
      <c r="AD39" s="153"/>
      <c r="AE39" s="1" t="str">
        <f ca="1">IF(INDEX(Holiday!$E:$E,ROW(),1)=0,"",INDEX(Holiday!$E:$E,ROW(),1))</f>
        <v/>
      </c>
    </row>
    <row r="40" spans="1:31" ht="5.0999999999999996" customHeight="1" thickTop="1" x14ac:dyDescent="0.15">
      <c r="A40" s="15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58"/>
      <c r="AB40" s="158"/>
      <c r="AC40" s="158"/>
      <c r="AD40" s="153"/>
      <c r="AE40" s="1">
        <f ca="1">IF(INDEX(Holiday!$E:$E,ROW(),1)=0,"",INDEX(Holiday!$E:$E,ROW(),1))</f>
        <v>40900</v>
      </c>
    </row>
    <row r="41" spans="1:31" ht="15" customHeight="1" x14ac:dyDescent="0.15">
      <c r="A41" s="153"/>
      <c r="B41" s="332">
        <f>Z32+1</f>
        <v>40937</v>
      </c>
      <c r="C41" s="164"/>
      <c r="D41" s="166"/>
      <c r="E41" s="161"/>
      <c r="F41" s="328">
        <f>B41+1</f>
        <v>40938</v>
      </c>
      <c r="G41" s="168"/>
      <c r="H41" s="170"/>
      <c r="I41" s="162"/>
      <c r="J41" s="328">
        <f>F41+1</f>
        <v>40939</v>
      </c>
      <c r="K41" s="168"/>
      <c r="L41" s="170"/>
      <c r="M41" s="162"/>
      <c r="N41" s="328">
        <f>J41+1</f>
        <v>40940</v>
      </c>
      <c r="O41" s="168"/>
      <c r="P41" s="170"/>
      <c r="Q41" s="162"/>
      <c r="R41" s="328">
        <f>N41+1</f>
        <v>40941</v>
      </c>
      <c r="S41" s="168"/>
      <c r="T41" s="170"/>
      <c r="U41" s="162"/>
      <c r="V41" s="328">
        <f>R41+1</f>
        <v>40942</v>
      </c>
      <c r="W41" s="168"/>
      <c r="X41" s="170"/>
      <c r="Y41" s="162"/>
      <c r="Z41" s="330">
        <f>V41+1</f>
        <v>40943</v>
      </c>
      <c r="AA41" s="172"/>
      <c r="AB41" s="174"/>
      <c r="AC41" s="157"/>
      <c r="AD41" s="153"/>
      <c r="AE41" s="1" t="str">
        <f ca="1">IF(INDEX(Holiday!$E:$E,ROW(),1)=0,"",INDEX(Holiday!$E:$E,ROW(),1))</f>
        <v/>
      </c>
    </row>
    <row r="42" spans="1:31" ht="15" customHeight="1" x14ac:dyDescent="0.15">
      <c r="A42" s="153"/>
      <c r="B42" s="333"/>
      <c r="C42" s="165"/>
      <c r="D42" s="166"/>
      <c r="E42" s="161"/>
      <c r="F42" s="329"/>
      <c r="G42" s="169"/>
      <c r="H42" s="170"/>
      <c r="I42" s="162"/>
      <c r="J42" s="329"/>
      <c r="K42" s="169"/>
      <c r="L42" s="170"/>
      <c r="M42" s="162"/>
      <c r="N42" s="329"/>
      <c r="O42" s="169"/>
      <c r="P42" s="170"/>
      <c r="Q42" s="162"/>
      <c r="R42" s="329"/>
      <c r="S42" s="169"/>
      <c r="T42" s="170"/>
      <c r="U42" s="162"/>
      <c r="V42" s="329"/>
      <c r="W42" s="169"/>
      <c r="X42" s="170"/>
      <c r="Y42" s="162"/>
      <c r="Z42" s="331"/>
      <c r="AA42" s="173"/>
      <c r="AB42" s="174"/>
      <c r="AC42" s="157"/>
      <c r="AD42" s="153"/>
      <c r="AE42" s="1">
        <f ca="1">IF(INDEX(Holiday!$E:$E,ROW(),1)=0,"",INDEX(Holiday!$E:$E,ROW(),1))</f>
        <v>40907</v>
      </c>
    </row>
    <row r="43" spans="1:31" ht="15" customHeight="1" x14ac:dyDescent="0.15">
      <c r="A43" s="153"/>
      <c r="B43" s="324" t="str">
        <f>IF($AD$1="非表示","",IF(ISERROR(MATCH(B41,Schedule!$A:$A,0)),"",IF(INDEX(Schedule!$1:$1048576,MATCH(B41,Schedule!$A:$A,0),4)=0,"",INDEX(Schedule!$1:$1048576,MATCH(B41,Schedule!$A:$A,0),4))))</f>
        <v/>
      </c>
      <c r="C43" s="324"/>
      <c r="D43" s="200"/>
      <c r="E43" s="201"/>
      <c r="F43" s="322" t="str">
        <f>IF($AD$1="非表示","",IF(ISERROR(MATCH(F41,Schedule!$A:$A,0)),"",IF(INDEX(Schedule!$1:$1048576,MATCH(F41,Schedule!$A:$A,0),4)=0,"",INDEX(Schedule!$1:$1048576,MATCH(F41,Schedule!$A:$A,0),4))))</f>
        <v/>
      </c>
      <c r="G43" s="322"/>
      <c r="H43" s="202"/>
      <c r="I43" s="203"/>
      <c r="J43" s="322" t="str">
        <f>IF($AD$1="非表示","",IF(ISERROR(MATCH(J41,Schedule!$A:$A,0)),"",IF(INDEX(Schedule!$1:$1048576,MATCH(J41,Schedule!$A:$A,0),4)=0,"",INDEX(Schedule!$1:$1048576,MATCH(J41,Schedule!$A:$A,0),4))))</f>
        <v/>
      </c>
      <c r="K43" s="322"/>
      <c r="L43" s="202"/>
      <c r="M43" s="203"/>
      <c r="N43" s="322" t="str">
        <f>IF($AD$1="非表示","",IF(ISERROR(MATCH(N41,Schedule!$A:$A,0)),"",IF(INDEX(Schedule!$1:$1048576,MATCH(N41,Schedule!$A:$A,0),4)=0,"",INDEX(Schedule!$1:$1048576,MATCH(N41,Schedule!$A:$A,0),4))))</f>
        <v/>
      </c>
      <c r="O43" s="322"/>
      <c r="P43" s="202"/>
      <c r="Q43" s="203"/>
      <c r="R43" s="322" t="str">
        <f>IF($AD$1="非表示","",IF(ISERROR(MATCH(R41,Schedule!$A:$A,0)),"",IF(INDEX(Schedule!$1:$1048576,MATCH(R41,Schedule!$A:$A,0),4)=0,"",INDEX(Schedule!$1:$1048576,MATCH(R41,Schedule!$A:$A,0),4))))</f>
        <v/>
      </c>
      <c r="S43" s="322"/>
      <c r="T43" s="202"/>
      <c r="U43" s="203"/>
      <c r="V43" s="322" t="str">
        <f>IF($AD$1="非表示","",IF(ISERROR(MATCH(V41,Schedule!$A:$A,0)),"",IF(INDEX(Schedule!$1:$1048576,MATCH(V41,Schedule!$A:$A,0),4)=0,"",INDEX(Schedule!$1:$1048576,MATCH(V41,Schedule!$A:$A,0),4))))</f>
        <v/>
      </c>
      <c r="W43" s="322"/>
      <c r="X43" s="202"/>
      <c r="Y43" s="203"/>
      <c r="Z43" s="323" t="str">
        <f>IF($AD$1="非表示","",IF(ISERROR(MATCH(Z41,Schedule!$A:$A,0)),"",IF(INDEX(Schedule!$1:$1048576,MATCH(Z41,Schedule!$A:$A,0),4)=0,"",INDEX(Schedule!$1:$1048576,MATCH(Z41,Schedule!$A:$A,0),4))))</f>
        <v/>
      </c>
      <c r="AA43" s="323"/>
      <c r="AB43" s="174"/>
      <c r="AC43" s="157"/>
      <c r="AD43" s="153"/>
      <c r="AE43" s="1">
        <f ca="1">IF(INDEX(Holiday!$E:$E,ROW(),1)=0,"",INDEX(Holiday!$E:$E,ROW(),1))</f>
        <v>40908</v>
      </c>
    </row>
    <row r="44" spans="1:31" ht="15" customHeight="1" x14ac:dyDescent="0.15">
      <c r="A44" s="153"/>
      <c r="B44" s="324" t="str">
        <f>IF($AD$1="非表示","",IF(ISERROR(MATCH(B41,Schedule!$A:$A,0)),"",IF(INDEX(Schedule!$1:$1048576,MATCH(B41,Schedule!$A:$A,0),5)=0,"",INDEX(Schedule!$1:$1048576,MATCH(B41,Schedule!$A:$A,0),5))))</f>
        <v/>
      </c>
      <c r="C44" s="324"/>
      <c r="D44" s="200"/>
      <c r="E44" s="201"/>
      <c r="F44" s="322" t="str">
        <f>IF($AD$1="非表示","",IF(ISERROR(MATCH(F41,Schedule!$A:$A,0)),"",IF(INDEX(Schedule!$1:$1048576,MATCH(F41,Schedule!$A:$A,0),5)=0,"",INDEX(Schedule!$1:$1048576,MATCH(F41,Schedule!$A:$A,0),5))))</f>
        <v/>
      </c>
      <c r="G44" s="322"/>
      <c r="H44" s="202"/>
      <c r="I44" s="203"/>
      <c r="J44" s="322" t="str">
        <f>IF($AD$1="非表示","",IF(ISERROR(MATCH(J41,Schedule!$A:$A,0)),"",IF(INDEX(Schedule!$1:$1048576,MATCH(J41,Schedule!$A:$A,0),5)=0,"",INDEX(Schedule!$1:$1048576,MATCH(J41,Schedule!$A:$A,0),5))))</f>
        <v/>
      </c>
      <c r="K44" s="322"/>
      <c r="L44" s="202"/>
      <c r="M44" s="203"/>
      <c r="N44" s="322" t="str">
        <f>IF($AD$1="非表示","",IF(ISERROR(MATCH(N41,Schedule!$A:$A,0)),"",IF(INDEX(Schedule!$1:$1048576,MATCH(N41,Schedule!$A:$A,0),5)=0,"",INDEX(Schedule!$1:$1048576,MATCH(N41,Schedule!$A:$A,0),5))))</f>
        <v/>
      </c>
      <c r="O44" s="322"/>
      <c r="P44" s="202"/>
      <c r="Q44" s="203"/>
      <c r="R44" s="322" t="str">
        <f>IF($AD$1="非表示","",IF(ISERROR(MATCH(R41,Schedule!$A:$A,0)),"",IF(INDEX(Schedule!$1:$1048576,MATCH(R41,Schedule!$A:$A,0),5)=0,"",INDEX(Schedule!$1:$1048576,MATCH(R41,Schedule!$A:$A,0),5))))</f>
        <v/>
      </c>
      <c r="S44" s="322"/>
      <c r="T44" s="202"/>
      <c r="U44" s="203"/>
      <c r="V44" s="322" t="str">
        <f>IF($AD$1="非表示","",IF(ISERROR(MATCH(V41,Schedule!$A:$A,0)),"",IF(INDEX(Schedule!$1:$1048576,MATCH(V41,Schedule!$A:$A,0),5)=0,"",INDEX(Schedule!$1:$1048576,MATCH(V41,Schedule!$A:$A,0),5))))</f>
        <v/>
      </c>
      <c r="W44" s="322"/>
      <c r="X44" s="202"/>
      <c r="Y44" s="203"/>
      <c r="Z44" s="323" t="str">
        <f>IF($AD$1="非表示","",IF(ISERROR(MATCH(Z41,Schedule!$A:$A,0)),"",IF(INDEX(Schedule!$1:$1048576,MATCH(Z41,Schedule!$A:$A,0),5)=0,"",INDEX(Schedule!$1:$1048576,MATCH(Z41,Schedule!$A:$A,0),5))))</f>
        <v/>
      </c>
      <c r="AA44" s="323"/>
      <c r="AB44" s="174"/>
      <c r="AC44" s="157"/>
      <c r="AD44" s="153"/>
      <c r="AE44" s="1">
        <f ca="1">IF(INDEX(Holiday!$E:$E,ROW(),1)=0,"",INDEX(Holiday!$E:$E,ROW(),1))</f>
        <v>40909</v>
      </c>
    </row>
    <row r="45" spans="1:31" ht="15" customHeight="1" x14ac:dyDescent="0.15">
      <c r="A45" s="153"/>
      <c r="B45" s="324" t="str">
        <f>IF($AD$1="非表示","",IF(ISERROR(MATCH(B41,Schedule!$A:$A,0)),"",IF(INDEX(Schedule!$1:$1048576,MATCH(B41,Schedule!$A:$A,0),6)=0,"",INDEX(Schedule!$1:$1048576,MATCH(B41,Schedule!$A:$A,0),6))))</f>
        <v/>
      </c>
      <c r="C45" s="324"/>
      <c r="D45" s="200"/>
      <c r="E45" s="201"/>
      <c r="F45" s="322" t="str">
        <f>IF($AD$1="非表示","",IF(ISERROR(MATCH(F41,Schedule!$A:$A,0)),"",IF(INDEX(Schedule!$1:$1048576,MATCH(F41,Schedule!$A:$A,0),6)=0,"",INDEX(Schedule!$1:$1048576,MATCH(F41,Schedule!$A:$A,0),6))))</f>
        <v/>
      </c>
      <c r="G45" s="322"/>
      <c r="H45" s="202"/>
      <c r="I45" s="203"/>
      <c r="J45" s="322" t="str">
        <f>IF($AD$1="非表示","",IF(ISERROR(MATCH(J41,Schedule!$A:$A,0)),"",IF(INDEX(Schedule!$1:$1048576,MATCH(J41,Schedule!$A:$A,0),6)=0,"",INDEX(Schedule!$1:$1048576,MATCH(J41,Schedule!$A:$A,0),6))))</f>
        <v/>
      </c>
      <c r="K45" s="322"/>
      <c r="L45" s="202"/>
      <c r="M45" s="203"/>
      <c r="N45" s="322" t="str">
        <f>IF($AD$1="非表示","",IF(ISERROR(MATCH(N41,Schedule!$A:$A,0)),"",IF(INDEX(Schedule!$1:$1048576,MATCH(N41,Schedule!$A:$A,0),6)=0,"",INDEX(Schedule!$1:$1048576,MATCH(N41,Schedule!$A:$A,0),6))))</f>
        <v/>
      </c>
      <c r="O45" s="322"/>
      <c r="P45" s="202"/>
      <c r="Q45" s="203"/>
      <c r="R45" s="322" t="str">
        <f>IF($AD$1="非表示","",IF(ISERROR(MATCH(R41,Schedule!$A:$A,0)),"",IF(INDEX(Schedule!$1:$1048576,MATCH(R41,Schedule!$A:$A,0),6)=0,"",INDEX(Schedule!$1:$1048576,MATCH(R41,Schedule!$A:$A,0),6))))</f>
        <v/>
      </c>
      <c r="S45" s="322"/>
      <c r="T45" s="202"/>
      <c r="U45" s="203"/>
      <c r="V45" s="322" t="str">
        <f>IF($AD$1="非表示","",IF(ISERROR(MATCH(V41,Schedule!$A:$A,0)),"",IF(INDEX(Schedule!$1:$1048576,MATCH(V41,Schedule!$A:$A,0),6)=0,"",INDEX(Schedule!$1:$1048576,MATCH(V41,Schedule!$A:$A,0),6))))</f>
        <v/>
      </c>
      <c r="W45" s="322"/>
      <c r="X45" s="202"/>
      <c r="Y45" s="203"/>
      <c r="Z45" s="323" t="str">
        <f>IF($AD$1="非表示","",IF(ISERROR(MATCH(Z41,Schedule!$A:$A,0)),"",IF(INDEX(Schedule!$1:$1048576,MATCH(Z41,Schedule!$A:$A,0),6)=0,"",INDEX(Schedule!$1:$1048576,MATCH(Z41,Schedule!$A:$A,0),6))))</f>
        <v/>
      </c>
      <c r="AA45" s="323"/>
      <c r="AB45" s="175"/>
      <c r="AC45" s="158"/>
      <c r="AD45" s="153"/>
      <c r="AE45" s="1">
        <f ca="1">IF(INDEX(Holiday!$E:$E,ROW(),1)=0,"",INDEX(Holiday!$E:$E,ROW(),1))</f>
        <v>40910</v>
      </c>
    </row>
    <row r="46" spans="1:31" ht="15" customHeight="1" x14ac:dyDescent="0.15">
      <c r="A46" s="153"/>
      <c r="B46" s="321"/>
      <c r="C46" s="321"/>
      <c r="D46" s="166"/>
      <c r="E46" s="161"/>
      <c r="F46" s="319"/>
      <c r="G46" s="319"/>
      <c r="H46" s="170"/>
      <c r="I46" s="162"/>
      <c r="J46" s="319"/>
      <c r="K46" s="319"/>
      <c r="L46" s="170"/>
      <c r="M46" s="162"/>
      <c r="N46" s="319"/>
      <c r="O46" s="319"/>
      <c r="P46" s="170"/>
      <c r="Q46" s="162"/>
      <c r="R46" s="319"/>
      <c r="S46" s="319"/>
      <c r="T46" s="170"/>
      <c r="U46" s="162"/>
      <c r="V46" s="319"/>
      <c r="W46" s="319"/>
      <c r="X46" s="170"/>
      <c r="Y46" s="162"/>
      <c r="Z46" s="320"/>
      <c r="AA46" s="320"/>
      <c r="AB46" s="175"/>
      <c r="AC46" s="158"/>
      <c r="AD46" s="153"/>
      <c r="AE46" s="1">
        <f ca="1">IF(INDEX(Holiday!$E:$E,ROW(),1)=0,"",INDEX(Holiday!$E:$E,ROW(),1))</f>
        <v>40911</v>
      </c>
    </row>
    <row r="47" spans="1:31" ht="15" customHeight="1" x14ac:dyDescent="0.15">
      <c r="A47" s="153"/>
      <c r="B47" s="321"/>
      <c r="C47" s="321"/>
      <c r="D47" s="166"/>
      <c r="E47" s="161"/>
      <c r="F47" s="319"/>
      <c r="G47" s="319"/>
      <c r="H47" s="170"/>
      <c r="I47" s="162"/>
      <c r="J47" s="319"/>
      <c r="K47" s="319"/>
      <c r="L47" s="170"/>
      <c r="M47" s="162"/>
      <c r="N47" s="319"/>
      <c r="O47" s="319"/>
      <c r="P47" s="170"/>
      <c r="Q47" s="162"/>
      <c r="R47" s="319"/>
      <c r="S47" s="319"/>
      <c r="T47" s="170"/>
      <c r="U47" s="162"/>
      <c r="V47" s="319"/>
      <c r="W47" s="319"/>
      <c r="X47" s="170"/>
      <c r="Y47" s="162"/>
      <c r="Z47" s="320"/>
      <c r="AA47" s="320"/>
      <c r="AB47" s="175"/>
      <c r="AC47" s="158"/>
      <c r="AD47" s="153"/>
      <c r="AE47" s="1" t="str">
        <f ca="1">IF(INDEX(Holiday!$E:$E,ROW(),1)=0,"",INDEX(Holiday!$E:$E,ROW(),1))</f>
        <v/>
      </c>
    </row>
    <row r="48" spans="1:31" ht="15" customHeight="1" thickBot="1" x14ac:dyDescent="0.2">
      <c r="A48" s="153"/>
      <c r="B48" s="318"/>
      <c r="C48" s="318"/>
      <c r="D48" s="167"/>
      <c r="E48" s="163"/>
      <c r="F48" s="316"/>
      <c r="G48" s="316"/>
      <c r="H48" s="171"/>
      <c r="I48" s="163"/>
      <c r="J48" s="316"/>
      <c r="K48" s="316"/>
      <c r="L48" s="171"/>
      <c r="M48" s="163"/>
      <c r="N48" s="316"/>
      <c r="O48" s="316"/>
      <c r="P48" s="171"/>
      <c r="Q48" s="163"/>
      <c r="R48" s="316"/>
      <c r="S48" s="316"/>
      <c r="T48" s="171"/>
      <c r="U48" s="163"/>
      <c r="V48" s="316"/>
      <c r="W48" s="316"/>
      <c r="X48" s="171"/>
      <c r="Y48" s="163"/>
      <c r="Z48" s="317"/>
      <c r="AA48" s="317"/>
      <c r="AB48" s="176"/>
      <c r="AC48" s="158"/>
      <c r="AD48" s="153"/>
      <c r="AE48" s="1">
        <f ca="1">IF(INDEX(Holiday!$E:$E,ROW(),1)=0,"",INDEX(Holiday!$E:$E,ROW(),1))</f>
        <v>40917</v>
      </c>
    </row>
    <row r="49" spans="1:31" ht="5.0999999999999996" customHeight="1" thickTop="1" x14ac:dyDescent="0.15">
      <c r="A49" s="15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58"/>
      <c r="AB49" s="158"/>
      <c r="AC49" s="158"/>
      <c r="AD49" s="153"/>
      <c r="AE49" s="1" t="str">
        <f ca="1">IF(INDEX(Holiday!$E:$E,ROW(),1)=0,"",INDEX(Holiday!$E:$E,ROW(),1))</f>
        <v/>
      </c>
    </row>
    <row r="50" spans="1:31" ht="15" customHeight="1" x14ac:dyDescent="0.15">
      <c r="A50" s="153"/>
      <c r="B50" s="332">
        <f>Z41+1</f>
        <v>40944</v>
      </c>
      <c r="C50" s="164"/>
      <c r="D50" s="166"/>
      <c r="E50" s="161"/>
      <c r="F50" s="328">
        <f>B50+1</f>
        <v>40945</v>
      </c>
      <c r="G50" s="168"/>
      <c r="H50" s="170"/>
      <c r="I50" s="162"/>
      <c r="J50" s="328">
        <f>F50+1</f>
        <v>40946</v>
      </c>
      <c r="K50" s="168"/>
      <c r="L50" s="170"/>
      <c r="M50" s="162"/>
      <c r="N50" s="328">
        <f>J50+1</f>
        <v>40947</v>
      </c>
      <c r="O50" s="168"/>
      <c r="P50" s="170"/>
      <c r="Q50" s="162"/>
      <c r="R50" s="328">
        <f>N50+1</f>
        <v>40948</v>
      </c>
      <c r="S50" s="168"/>
      <c r="T50" s="170"/>
      <c r="U50" s="162"/>
      <c r="V50" s="328">
        <f>R50+1</f>
        <v>40949</v>
      </c>
      <c r="W50" s="168"/>
      <c r="X50" s="170"/>
      <c r="Y50" s="162"/>
      <c r="Z50" s="330">
        <f>V50+1</f>
        <v>40950</v>
      </c>
      <c r="AA50" s="172"/>
      <c r="AB50" s="174"/>
      <c r="AC50" s="157"/>
      <c r="AD50" s="153"/>
      <c r="AE50" s="1">
        <f ca="1">IF(INDEX(Holiday!$E:$E,ROW(),1)=0,"",INDEX(Holiday!$E:$E,ROW(),1))</f>
        <v>40950</v>
      </c>
    </row>
    <row r="51" spans="1:31" ht="15" customHeight="1" x14ac:dyDescent="0.15">
      <c r="A51" s="153"/>
      <c r="B51" s="333"/>
      <c r="C51" s="165"/>
      <c r="D51" s="166"/>
      <c r="E51" s="161"/>
      <c r="F51" s="329"/>
      <c r="G51" s="169"/>
      <c r="H51" s="170"/>
      <c r="I51" s="162"/>
      <c r="J51" s="329"/>
      <c r="K51" s="169"/>
      <c r="L51" s="170"/>
      <c r="M51" s="162"/>
      <c r="N51" s="329"/>
      <c r="O51" s="169"/>
      <c r="P51" s="170"/>
      <c r="Q51" s="162"/>
      <c r="R51" s="329"/>
      <c r="S51" s="169"/>
      <c r="T51" s="170"/>
      <c r="U51" s="162"/>
      <c r="V51" s="329"/>
      <c r="W51" s="169"/>
      <c r="X51" s="170"/>
      <c r="Y51" s="162"/>
      <c r="Z51" s="331"/>
      <c r="AA51" s="173"/>
      <c r="AB51" s="174"/>
      <c r="AC51" s="157"/>
      <c r="AD51" s="153"/>
      <c r="AE51" s="1" t="str">
        <f ca="1">IF(INDEX(Holiday!$E:$E,ROW(),1)=0,"",INDEX(Holiday!$E:$E,ROW(),1))</f>
        <v/>
      </c>
    </row>
    <row r="52" spans="1:31" ht="15" customHeight="1" x14ac:dyDescent="0.15">
      <c r="A52" s="153"/>
      <c r="B52" s="324" t="str">
        <f>IF($AD$1="非表示","",IF(ISERROR(MATCH(B50,Schedule!$A:$A,0)),"",IF(INDEX(Schedule!$1:$1048576,MATCH(B50,Schedule!$A:$A,0),4)=0,"",INDEX(Schedule!$1:$1048576,MATCH(B50,Schedule!$A:$A,0),4))))</f>
        <v/>
      </c>
      <c r="C52" s="324"/>
      <c r="D52" s="200"/>
      <c r="E52" s="201"/>
      <c r="F52" s="322" t="str">
        <f>IF($AD$1="非表示","",IF(ISERROR(MATCH(F50,Schedule!$A:$A,0)),"",IF(INDEX(Schedule!$1:$1048576,MATCH(F50,Schedule!$A:$A,0),4)=0,"",INDEX(Schedule!$1:$1048576,MATCH(F50,Schedule!$A:$A,0),4))))</f>
        <v/>
      </c>
      <c r="G52" s="322"/>
      <c r="H52" s="202"/>
      <c r="I52" s="203"/>
      <c r="J52" s="322" t="str">
        <f>IF($AD$1="非表示","",IF(ISERROR(MATCH(J50,Schedule!$A:$A,0)),"",IF(INDEX(Schedule!$1:$1048576,MATCH(J50,Schedule!$A:$A,0),4)=0,"",INDEX(Schedule!$1:$1048576,MATCH(J50,Schedule!$A:$A,0),4))))</f>
        <v/>
      </c>
      <c r="K52" s="322"/>
      <c r="L52" s="202"/>
      <c r="M52" s="203"/>
      <c r="N52" s="322" t="str">
        <f>IF($AD$1="非表示","",IF(ISERROR(MATCH(N50,Schedule!$A:$A,0)),"",IF(INDEX(Schedule!$1:$1048576,MATCH(N50,Schedule!$A:$A,0),4)=0,"",INDEX(Schedule!$1:$1048576,MATCH(N50,Schedule!$A:$A,0),4))))</f>
        <v/>
      </c>
      <c r="O52" s="322"/>
      <c r="P52" s="202"/>
      <c r="Q52" s="203"/>
      <c r="R52" s="322" t="str">
        <f>IF($AD$1="非表示","",IF(ISERROR(MATCH(R50,Schedule!$A:$A,0)),"",IF(INDEX(Schedule!$1:$1048576,MATCH(R50,Schedule!$A:$A,0),4)=0,"",INDEX(Schedule!$1:$1048576,MATCH(R50,Schedule!$A:$A,0),4))))</f>
        <v/>
      </c>
      <c r="S52" s="322"/>
      <c r="T52" s="202"/>
      <c r="U52" s="203"/>
      <c r="V52" s="322" t="str">
        <f>IF($AD$1="非表示","",IF(ISERROR(MATCH(V50,Schedule!$A:$A,0)),"",IF(INDEX(Schedule!$1:$1048576,MATCH(V50,Schedule!$A:$A,0),4)=0,"",INDEX(Schedule!$1:$1048576,MATCH(V50,Schedule!$A:$A,0),4))))</f>
        <v/>
      </c>
      <c r="W52" s="322"/>
      <c r="X52" s="202"/>
      <c r="Y52" s="203"/>
      <c r="Z52" s="323" t="str">
        <f>IF($AD$1="非表示","",IF(ISERROR(MATCH(Z50,Schedule!$A:$A,0)),"",IF(INDEX(Schedule!$1:$1048576,MATCH(Z50,Schedule!$A:$A,0),4)=0,"",INDEX(Schedule!$1:$1048576,MATCH(Z50,Schedule!$A:$A,0),4))))</f>
        <v/>
      </c>
      <c r="AA52" s="323"/>
      <c r="AB52" s="174"/>
      <c r="AC52" s="157"/>
      <c r="AD52" s="153"/>
      <c r="AE52" s="1">
        <f ca="1">IF(INDEX(Holiday!$E:$E,ROW(),1)=0,"",INDEX(Holiday!$E:$E,ROW(),1))</f>
        <v>40988</v>
      </c>
    </row>
    <row r="53" spans="1:31" ht="15" customHeight="1" x14ac:dyDescent="0.15">
      <c r="A53" s="153"/>
      <c r="B53" s="324" t="str">
        <f>IF($AD$1="非表示","",IF(ISERROR(MATCH(B50,Schedule!$A:$A,0)),"",IF(INDEX(Schedule!$1:$1048576,MATCH(B50,Schedule!$A:$A,0),5)=0,"",INDEX(Schedule!$1:$1048576,MATCH(B50,Schedule!$A:$A,0),5))))</f>
        <v/>
      </c>
      <c r="C53" s="324"/>
      <c r="D53" s="200"/>
      <c r="E53" s="201"/>
      <c r="F53" s="322" t="str">
        <f>IF($AD$1="非表示","",IF(ISERROR(MATCH(F50,Schedule!$A:$A,0)),"",IF(INDEX(Schedule!$1:$1048576,MATCH(F50,Schedule!$A:$A,0),5)=0,"",INDEX(Schedule!$1:$1048576,MATCH(F50,Schedule!$A:$A,0),5))))</f>
        <v/>
      </c>
      <c r="G53" s="322"/>
      <c r="H53" s="202"/>
      <c r="I53" s="203"/>
      <c r="J53" s="322" t="str">
        <f>IF($AD$1="非表示","",IF(ISERROR(MATCH(J50,Schedule!$A:$A,0)),"",IF(INDEX(Schedule!$1:$1048576,MATCH(J50,Schedule!$A:$A,0),5)=0,"",INDEX(Schedule!$1:$1048576,MATCH(J50,Schedule!$A:$A,0),5))))</f>
        <v/>
      </c>
      <c r="K53" s="322"/>
      <c r="L53" s="202"/>
      <c r="M53" s="203"/>
      <c r="N53" s="322" t="str">
        <f>IF($AD$1="非表示","",IF(ISERROR(MATCH(N50,Schedule!$A:$A,0)),"",IF(INDEX(Schedule!$1:$1048576,MATCH(N50,Schedule!$A:$A,0),5)=0,"",INDEX(Schedule!$1:$1048576,MATCH(N50,Schedule!$A:$A,0),5))))</f>
        <v/>
      </c>
      <c r="O53" s="322"/>
      <c r="P53" s="202"/>
      <c r="Q53" s="203"/>
      <c r="R53" s="322" t="str">
        <f>IF($AD$1="非表示","",IF(ISERROR(MATCH(R50,Schedule!$A:$A,0)),"",IF(INDEX(Schedule!$1:$1048576,MATCH(R50,Schedule!$A:$A,0),5)=0,"",INDEX(Schedule!$1:$1048576,MATCH(R50,Schedule!$A:$A,0),5))))</f>
        <v/>
      </c>
      <c r="S53" s="322"/>
      <c r="T53" s="202"/>
      <c r="U53" s="203"/>
      <c r="V53" s="322" t="str">
        <f>IF($AD$1="非表示","",IF(ISERROR(MATCH(V50,Schedule!$A:$A,0)),"",IF(INDEX(Schedule!$1:$1048576,MATCH(V50,Schedule!$A:$A,0),5)=0,"",INDEX(Schedule!$1:$1048576,MATCH(V50,Schedule!$A:$A,0),5))))</f>
        <v/>
      </c>
      <c r="W53" s="322"/>
      <c r="X53" s="202"/>
      <c r="Y53" s="203"/>
      <c r="Z53" s="323" t="str">
        <f>IF($AD$1="非表示","",IF(ISERROR(MATCH(Z50,Schedule!$A:$A,0)),"",IF(INDEX(Schedule!$1:$1048576,MATCH(Z50,Schedule!$A:$A,0),5)=0,"",INDEX(Schedule!$1:$1048576,MATCH(Z50,Schedule!$A:$A,0),5))))</f>
        <v/>
      </c>
      <c r="AA53" s="323"/>
      <c r="AB53" s="174"/>
      <c r="AC53" s="157"/>
      <c r="AD53" s="153"/>
      <c r="AE53" s="1" t="str">
        <f ca="1">IF(INDEX(Holiday!$E:$E,ROW(),1)=0,"",INDEX(Holiday!$E:$E,ROW(),1))</f>
        <v/>
      </c>
    </row>
    <row r="54" spans="1:31" ht="15" customHeight="1" x14ac:dyDescent="0.15">
      <c r="A54" s="153"/>
      <c r="B54" s="324" t="str">
        <f>IF($AD$1="非表示","",IF(ISERROR(MATCH(B50,Schedule!$A:$A,0)),"",IF(INDEX(Schedule!$1:$1048576,MATCH(B50,Schedule!$A:$A,0),6)=0,"",INDEX(Schedule!$1:$1048576,MATCH(B50,Schedule!$A:$A,0),6))))</f>
        <v/>
      </c>
      <c r="C54" s="324"/>
      <c r="D54" s="200"/>
      <c r="E54" s="201"/>
      <c r="F54" s="322" t="str">
        <f>IF($AD$1="非表示","",IF(ISERROR(MATCH(F50,Schedule!$A:$A,0)),"",IF(INDEX(Schedule!$1:$1048576,MATCH(F50,Schedule!$A:$A,0),6)=0,"",INDEX(Schedule!$1:$1048576,MATCH(F50,Schedule!$A:$A,0),6))))</f>
        <v/>
      </c>
      <c r="G54" s="322"/>
      <c r="H54" s="202"/>
      <c r="I54" s="203"/>
      <c r="J54" s="322" t="str">
        <f>IF($AD$1="非表示","",IF(ISERROR(MATCH(J50,Schedule!$A:$A,0)),"",IF(INDEX(Schedule!$1:$1048576,MATCH(J50,Schedule!$A:$A,0),6)=0,"",INDEX(Schedule!$1:$1048576,MATCH(J50,Schedule!$A:$A,0),6))))</f>
        <v/>
      </c>
      <c r="K54" s="322"/>
      <c r="L54" s="202"/>
      <c r="M54" s="203"/>
      <c r="N54" s="322" t="str">
        <f>IF($AD$1="非表示","",IF(ISERROR(MATCH(N50,Schedule!$A:$A,0)),"",IF(INDEX(Schedule!$1:$1048576,MATCH(N50,Schedule!$A:$A,0),6)=0,"",INDEX(Schedule!$1:$1048576,MATCH(N50,Schedule!$A:$A,0),6))))</f>
        <v/>
      </c>
      <c r="O54" s="322"/>
      <c r="P54" s="202"/>
      <c r="Q54" s="203"/>
      <c r="R54" s="322" t="str">
        <f>IF($AD$1="非表示","",IF(ISERROR(MATCH(R50,Schedule!$A:$A,0)),"",IF(INDEX(Schedule!$1:$1048576,MATCH(R50,Schedule!$A:$A,0),6)=0,"",INDEX(Schedule!$1:$1048576,MATCH(R50,Schedule!$A:$A,0),6))))</f>
        <v/>
      </c>
      <c r="S54" s="322"/>
      <c r="T54" s="202"/>
      <c r="U54" s="203"/>
      <c r="V54" s="322" t="str">
        <f>IF($AD$1="非表示","",IF(ISERROR(MATCH(V50,Schedule!$A:$A,0)),"",IF(INDEX(Schedule!$1:$1048576,MATCH(V50,Schedule!$A:$A,0),6)=0,"",INDEX(Schedule!$1:$1048576,MATCH(V50,Schedule!$A:$A,0),6))))</f>
        <v/>
      </c>
      <c r="W54" s="322"/>
      <c r="X54" s="202"/>
      <c r="Y54" s="203"/>
      <c r="Z54" s="323" t="str">
        <f>IF($AD$1="非表示","",IF(ISERROR(MATCH(Z50,Schedule!$A:$A,0)),"",IF(INDEX(Schedule!$1:$1048576,MATCH(Z50,Schedule!$A:$A,0),6)=0,"",INDEX(Schedule!$1:$1048576,MATCH(Z50,Schedule!$A:$A,0),6))))</f>
        <v/>
      </c>
      <c r="AA54" s="323"/>
      <c r="AB54" s="175"/>
      <c r="AC54" s="158"/>
      <c r="AD54" s="153"/>
      <c r="AE54" s="1">
        <f ca="1">IF(INDEX(Holiday!$E:$E,ROW(),1)=0,"",INDEX(Holiday!$E:$E,ROW(),1))</f>
        <v>41028</v>
      </c>
    </row>
    <row r="55" spans="1:31" ht="15" customHeight="1" x14ac:dyDescent="0.15">
      <c r="A55" s="153"/>
      <c r="B55" s="321"/>
      <c r="C55" s="321"/>
      <c r="D55" s="166"/>
      <c r="E55" s="161"/>
      <c r="F55" s="319"/>
      <c r="G55" s="319"/>
      <c r="H55" s="170"/>
      <c r="I55" s="162"/>
      <c r="J55" s="319"/>
      <c r="K55" s="319"/>
      <c r="L55" s="170"/>
      <c r="M55" s="162"/>
      <c r="N55" s="319"/>
      <c r="O55" s="319"/>
      <c r="P55" s="170"/>
      <c r="Q55" s="162"/>
      <c r="R55" s="319"/>
      <c r="S55" s="319"/>
      <c r="T55" s="170"/>
      <c r="U55" s="162"/>
      <c r="V55" s="319"/>
      <c r="W55" s="319"/>
      <c r="X55" s="170"/>
      <c r="Y55" s="162"/>
      <c r="Z55" s="320"/>
      <c r="AA55" s="320"/>
      <c r="AB55" s="175"/>
      <c r="AC55" s="158"/>
      <c r="AD55" s="153"/>
      <c r="AE55" s="1">
        <f ca="1">IF(INDEX(Holiday!$E:$E,ROW(),1)=0,"",INDEX(Holiday!$E:$E,ROW(),1))</f>
        <v>41029</v>
      </c>
    </row>
    <row r="56" spans="1:31" ht="15" customHeight="1" x14ac:dyDescent="0.15">
      <c r="A56" s="153"/>
      <c r="B56" s="321"/>
      <c r="C56" s="321"/>
      <c r="D56" s="166"/>
      <c r="E56" s="161"/>
      <c r="F56" s="319"/>
      <c r="G56" s="319"/>
      <c r="H56" s="170"/>
      <c r="I56" s="162"/>
      <c r="J56" s="319"/>
      <c r="K56" s="319"/>
      <c r="L56" s="170"/>
      <c r="M56" s="162"/>
      <c r="N56" s="319"/>
      <c r="O56" s="319"/>
      <c r="P56" s="170"/>
      <c r="Q56" s="162"/>
      <c r="R56" s="319"/>
      <c r="S56" s="319"/>
      <c r="T56" s="170"/>
      <c r="U56" s="162"/>
      <c r="V56" s="319"/>
      <c r="W56" s="319"/>
      <c r="X56" s="170"/>
      <c r="Y56" s="162"/>
      <c r="Z56" s="320"/>
      <c r="AA56" s="320"/>
      <c r="AB56" s="175"/>
      <c r="AC56" s="158"/>
      <c r="AD56" s="153"/>
      <c r="AE56" s="1" t="str">
        <f ca="1">IF(INDEX(Holiday!$E:$E,ROW(),1)=0,"",INDEX(Holiday!$E:$E,ROW(),1))</f>
        <v/>
      </c>
    </row>
    <row r="57" spans="1:31" ht="15" customHeight="1" thickBot="1" x14ac:dyDescent="0.2">
      <c r="A57" s="153"/>
      <c r="B57" s="318"/>
      <c r="C57" s="318"/>
      <c r="D57" s="167"/>
      <c r="E57" s="163"/>
      <c r="F57" s="316"/>
      <c r="G57" s="316"/>
      <c r="H57" s="171"/>
      <c r="I57" s="163"/>
      <c r="J57" s="316"/>
      <c r="K57" s="316"/>
      <c r="L57" s="171"/>
      <c r="M57" s="163"/>
      <c r="N57" s="316"/>
      <c r="O57" s="316"/>
      <c r="P57" s="171"/>
      <c r="Q57" s="163"/>
      <c r="R57" s="316"/>
      <c r="S57" s="316"/>
      <c r="T57" s="171"/>
      <c r="U57" s="163"/>
      <c r="V57" s="316"/>
      <c r="W57" s="316"/>
      <c r="X57" s="171"/>
      <c r="Y57" s="163"/>
      <c r="Z57" s="317"/>
      <c r="AA57" s="317"/>
      <c r="AB57" s="176"/>
      <c r="AC57" s="158"/>
      <c r="AD57" s="153"/>
      <c r="AE57" s="1">
        <f ca="1">IF(INDEX(Holiday!$E:$E,ROW(),1)=0,"",INDEX(Holiday!$E:$E,ROW(),1))</f>
        <v>41032</v>
      </c>
    </row>
    <row r="58" spans="1:31" ht="5.0999999999999996" customHeight="1" thickTop="1" x14ac:dyDescent="0.15">
      <c r="A58" s="15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58"/>
      <c r="AB58" s="158"/>
      <c r="AC58" s="158"/>
      <c r="AD58" s="153"/>
      <c r="AE58" s="1">
        <f ca="1">IF(INDEX(Holiday!$E:$E,ROW(),1)=0,"",INDEX(Holiday!$E:$E,ROW(),1))</f>
        <v>41033</v>
      </c>
    </row>
    <row r="59" spans="1:31" ht="15" x14ac:dyDescent="0.15">
      <c r="A59" s="153"/>
      <c r="B59" s="153"/>
      <c r="C59" s="153"/>
      <c r="D59" s="153"/>
      <c r="E59" s="153"/>
      <c r="F59" s="153"/>
      <c r="G59" s="153"/>
      <c r="H59" s="153"/>
      <c r="I59" s="153"/>
      <c r="J59" s="334" t="str">
        <f>IF(INDEX(組織名!$1:$1048576,1,2)=0,"",INDEX(組織名!$1:$1048576,1,2))</f>
        <v>xls-hashimoto</v>
      </c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159"/>
      <c r="V59" s="153"/>
      <c r="W59" s="153"/>
      <c r="X59" s="153"/>
      <c r="Y59" s="153"/>
      <c r="Z59" s="153"/>
      <c r="AA59" s="153"/>
      <c r="AB59" s="153"/>
      <c r="AC59" s="153"/>
      <c r="AD59" s="153"/>
      <c r="AE59" s="1">
        <f ca="1">IF(INDEX(Holiday!$E:$E,ROW(),1)=0,"",INDEX(Holiday!$E:$E,ROW(),1))</f>
        <v>41034</v>
      </c>
    </row>
    <row r="60" spans="1:31" x14ac:dyDescent="0.1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" t="str">
        <f ca="1">IF(INDEX(Holiday!$E:$E,ROW(),1)=0,"",INDEX(Holiday!$E:$E,ROW(),1))</f>
        <v/>
      </c>
    </row>
    <row r="61" spans="1:31" x14ac:dyDescent="0.1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">
        <f ca="1">IF(INDEX(Holiday!$E:$E,ROW(),1)=0,"",INDEX(Holiday!$E:$E,ROW(),1))</f>
        <v>41106</v>
      </c>
    </row>
    <row r="62" spans="1:31" x14ac:dyDescent="0.1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" t="str">
        <f ca="1">IF(INDEX(Holiday!$E:$E,ROW(),1)=0,"",INDEX(Holiday!$E:$E,ROW(),1))</f>
        <v/>
      </c>
    </row>
    <row r="63" spans="1:31" x14ac:dyDescent="0.1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">
        <f ca="1">IF(INDEX(Holiday!$E:$E,ROW(),1)=0,"",INDEX(Holiday!$E:$E,ROW(),1))</f>
        <v>41169</v>
      </c>
    </row>
    <row r="64" spans="1:31" x14ac:dyDescent="0.1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" t="str">
        <f ca="1">IF(INDEX(Holiday!$E:$E,ROW(),1)=0,"",INDEX(Holiday!$E:$E,ROW(),1))</f>
        <v/>
      </c>
    </row>
    <row r="65" spans="1:31" x14ac:dyDescent="0.1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">
        <f ca="1">IF(INDEX(Holiday!$E:$E,ROW(),1)=0,"",INDEX(Holiday!$E:$E,ROW(),1))</f>
        <v>41174</v>
      </c>
    </row>
    <row r="66" spans="1:31" x14ac:dyDescent="0.1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" t="str">
        <f ca="1">IF(INDEX(Holiday!$E:$E,ROW(),1)=0,"",INDEX(Holiday!$E:$E,ROW(),1))</f>
        <v/>
      </c>
    </row>
    <row r="67" spans="1:31" x14ac:dyDescent="0.15">
      <c r="AE67" s="1">
        <f ca="1">IF(INDEX(Holiday!$E:$E,ROW(),1)=0,"",INDEX(Holiday!$E:$E,ROW(),1))</f>
        <v>41190</v>
      </c>
    </row>
    <row r="68" spans="1:31" x14ac:dyDescent="0.15">
      <c r="AE68" s="1" t="str">
        <f ca="1">IF(INDEX(Holiday!$E:$E,ROW(),1)=0,"",INDEX(Holiday!$E:$E,ROW(),1))</f>
        <v/>
      </c>
    </row>
    <row r="69" spans="1:31" x14ac:dyDescent="0.15">
      <c r="AE69" s="1">
        <f ca="1">IF(INDEX(Holiday!$E:$E,ROW(),1)=0,"",INDEX(Holiday!$E:$E,ROW(),1))</f>
        <v>41216</v>
      </c>
    </row>
    <row r="70" spans="1:31" x14ac:dyDescent="0.15">
      <c r="AE70" s="1" t="str">
        <f ca="1">IF(INDEX(Holiday!$E:$E,ROW(),1)=0,"",INDEX(Holiday!$E:$E,ROW(),1))</f>
        <v/>
      </c>
    </row>
    <row r="71" spans="1:31" x14ac:dyDescent="0.15">
      <c r="AE71" s="1">
        <f ca="1">IF(INDEX(Holiday!$E:$E,ROW(),1)=0,"",INDEX(Holiday!$E:$E,ROW(),1))</f>
        <v>41236</v>
      </c>
    </row>
    <row r="72" spans="1:31" x14ac:dyDescent="0.15">
      <c r="AE72" s="1" t="str">
        <f ca="1">IF(INDEX(Holiday!$E:$E,ROW(),1)=0,"",INDEX(Holiday!$E:$E,ROW(),1))</f>
        <v/>
      </c>
    </row>
    <row r="73" spans="1:31" x14ac:dyDescent="0.15">
      <c r="AE73" s="1">
        <f ca="1">IF(INDEX(Holiday!$E:$E,ROW(),1)=0,"",INDEX(Holiday!$E:$E,ROW(),1))</f>
        <v>41266</v>
      </c>
    </row>
    <row r="74" spans="1:31" x14ac:dyDescent="0.15">
      <c r="AE74" s="1">
        <f ca="1">IF(INDEX(Holiday!$E:$E,ROW(),1)=0,"",INDEX(Holiday!$E:$E,ROW(),1))</f>
        <v>41267</v>
      </c>
    </row>
    <row r="75" spans="1:31" x14ac:dyDescent="0.15">
      <c r="AE75" s="1">
        <f ca="1">IF(INDEX(Holiday!$E:$E,ROW(),1)=0,"",INDEX(Holiday!$E:$E,ROW(),1))</f>
        <v>41273</v>
      </c>
    </row>
    <row r="76" spans="1:31" x14ac:dyDescent="0.15">
      <c r="AE76" s="1">
        <f ca="1">IF(INDEX(Holiday!$E:$E,ROW(),1)=0,"",INDEX(Holiday!$E:$E,ROW(),1))</f>
        <v>41274</v>
      </c>
    </row>
    <row r="77" spans="1:31" x14ac:dyDescent="0.15">
      <c r="AE77" s="1">
        <f ca="1">IF(INDEX(Holiday!$E:$E,ROW(),1)=0,"",INDEX(Holiday!$E:$E,ROW(),1))</f>
        <v>41275</v>
      </c>
    </row>
    <row r="78" spans="1:31" x14ac:dyDescent="0.15">
      <c r="AE78" s="1">
        <f ca="1">IF(INDEX(Holiday!$E:$E,ROW(),1)=0,"",INDEX(Holiday!$E:$E,ROW(),1))</f>
        <v>41276</v>
      </c>
    </row>
    <row r="79" spans="1:31" x14ac:dyDescent="0.15">
      <c r="AE79" s="1">
        <f ca="1">IF(INDEX(Holiday!$E:$E,ROW(),1)=0,"",INDEX(Holiday!$E:$E,ROW(),1))</f>
        <v>41277</v>
      </c>
    </row>
    <row r="80" spans="1:31" x14ac:dyDescent="0.15">
      <c r="AE80" s="1" t="str">
        <f ca="1">IF(INDEX(Holiday!$E:$E,ROW(),1)=0,"",INDEX(Holiday!$E:$E,ROW(),1))</f>
        <v/>
      </c>
    </row>
    <row r="81" spans="31:31" x14ac:dyDescent="0.15">
      <c r="AE81" s="1">
        <f ca="1">IF(INDEX(Holiday!$E:$E,ROW(),1)=0,"",INDEX(Holiday!$E:$E,ROW(),1))</f>
        <v>41288</v>
      </c>
    </row>
    <row r="82" spans="31:31" x14ac:dyDescent="0.15">
      <c r="AE82" s="1" t="str">
        <f ca="1">IF(INDEX(Holiday!$E:$E,ROW(),1)=0,"",INDEX(Holiday!$E:$E,ROW(),1))</f>
        <v/>
      </c>
    </row>
    <row r="83" spans="31:31" x14ac:dyDescent="0.15">
      <c r="AE83" s="1">
        <f ca="1">IF(INDEX(Holiday!$E:$E,ROW(),1)=0,"",INDEX(Holiday!$E:$E,ROW(),1))</f>
        <v>41316</v>
      </c>
    </row>
    <row r="84" spans="31:31" x14ac:dyDescent="0.15">
      <c r="AE84" s="1" t="str">
        <f ca="1">IF(INDEX(Holiday!$E:$E,ROW(),1)=0,"",INDEX(Holiday!$E:$E,ROW(),1))</f>
        <v/>
      </c>
    </row>
    <row r="85" spans="31:31" x14ac:dyDescent="0.15">
      <c r="AE85" s="1">
        <f ca="1">IF(INDEX(Holiday!$E:$E,ROW(),1)=0,"",INDEX(Holiday!$E:$E,ROW(),1))</f>
        <v>41353</v>
      </c>
    </row>
    <row r="86" spans="31:31" x14ac:dyDescent="0.15">
      <c r="AE86" s="1" t="str">
        <f ca="1">IF(INDEX(Holiday!$E:$E,ROW(),1)=0,"",INDEX(Holiday!$E:$E,ROW(),1))</f>
        <v/>
      </c>
    </row>
    <row r="87" spans="31:31" x14ac:dyDescent="0.15">
      <c r="AE87" s="1">
        <f ca="1">IF(INDEX(Holiday!$E:$E,ROW(),1)=0,"",INDEX(Holiday!$E:$E,ROW(),1))</f>
        <v>41393</v>
      </c>
    </row>
    <row r="88" spans="31:31" x14ac:dyDescent="0.15">
      <c r="AE88" s="1" t="str">
        <f ca="1">IF(INDEX(Holiday!$E:$E,ROW(),1)=0,"",INDEX(Holiday!$E:$E,ROW(),1))</f>
        <v/>
      </c>
    </row>
    <row r="89" spans="31:31" x14ac:dyDescent="0.15">
      <c r="AE89" s="1" t="str">
        <f ca="1">IF(INDEX(Holiday!$E:$E,ROW(),1)=0,"",INDEX(Holiday!$E:$E,ROW(),1))</f>
        <v/>
      </c>
    </row>
    <row r="90" spans="31:31" x14ac:dyDescent="0.15">
      <c r="AE90" s="1">
        <f ca="1">IF(INDEX(Holiday!$E:$E,ROW(),1)=0,"",INDEX(Holiday!$E:$E,ROW(),1))</f>
        <v>41397</v>
      </c>
    </row>
    <row r="91" spans="31:31" x14ac:dyDescent="0.15">
      <c r="AE91" s="1">
        <f ca="1">IF(INDEX(Holiday!$E:$E,ROW(),1)=0,"",INDEX(Holiday!$E:$E,ROW(),1))</f>
        <v>41398</v>
      </c>
    </row>
    <row r="92" spans="31:31" x14ac:dyDescent="0.15">
      <c r="AE92" s="1">
        <f ca="1">IF(INDEX(Holiday!$E:$E,ROW(),1)=0,"",INDEX(Holiday!$E:$E,ROW(),1))</f>
        <v>41399</v>
      </c>
    </row>
    <row r="93" spans="31:31" x14ac:dyDescent="0.15">
      <c r="AE93" s="1">
        <f ca="1">IF(INDEX(Holiday!$E:$E,ROW(),1)=0,"",INDEX(Holiday!$E:$E,ROW(),1))</f>
        <v>41400</v>
      </c>
    </row>
    <row r="94" spans="31:31" x14ac:dyDescent="0.15">
      <c r="AE94" s="1">
        <f ca="1">IF(INDEX(Holiday!$E:$E,ROW(),1)=0,"",INDEX(Holiday!$E:$E,ROW(),1))</f>
        <v>41470</v>
      </c>
    </row>
    <row r="95" spans="31:31" x14ac:dyDescent="0.15">
      <c r="AE95" s="1" t="str">
        <f ca="1">IF(INDEX(Holiday!$E:$E,ROW(),1)=0,"",INDEX(Holiday!$E:$E,ROW(),1))</f>
        <v/>
      </c>
    </row>
    <row r="96" spans="31:31" x14ac:dyDescent="0.15">
      <c r="AE96" s="1">
        <f ca="1">IF(INDEX(Holiday!$E:$E,ROW(),1)=0,"",INDEX(Holiday!$E:$E,ROW(),1))</f>
        <v>41533</v>
      </c>
    </row>
    <row r="97" spans="31:31" x14ac:dyDescent="0.15">
      <c r="AE97" s="1" t="str">
        <f ca="1">IF(INDEX(Holiday!$E:$E,ROW(),1)=0,"",INDEX(Holiday!$E:$E,ROW(),1))</f>
        <v/>
      </c>
    </row>
    <row r="98" spans="31:31" x14ac:dyDescent="0.15">
      <c r="AE98" s="1">
        <f ca="1">IF(INDEX(Holiday!$E:$E,ROW(),1)=0,"",INDEX(Holiday!$E:$E,ROW(),1))</f>
        <v>41540</v>
      </c>
    </row>
    <row r="99" spans="31:31" x14ac:dyDescent="0.15">
      <c r="AE99" s="1" t="str">
        <f ca="1">IF(INDEX(Holiday!$E:$E,ROW(),1)=0,"",INDEX(Holiday!$E:$E,ROW(),1))</f>
        <v/>
      </c>
    </row>
    <row r="100" spans="31:31" x14ac:dyDescent="0.15">
      <c r="AE100" s="1">
        <f ca="1">IF(INDEX(Holiday!$E:$E,ROW(),1)=0,"",INDEX(Holiday!$E:$E,ROW(),1))</f>
        <v>41561</v>
      </c>
    </row>
    <row r="101" spans="31:31" x14ac:dyDescent="0.15">
      <c r="AE101" s="1" t="str">
        <f ca="1">IF(INDEX(Holiday!$E:$E,ROW(),1)=0,"",INDEX(Holiday!$E:$E,ROW(),1))</f>
        <v/>
      </c>
    </row>
    <row r="102" spans="31:31" x14ac:dyDescent="0.15">
      <c r="AE102" s="1">
        <f ca="1">IF(INDEX(Holiday!$E:$E,ROW(),1)=0,"",INDEX(Holiday!$E:$E,ROW(),1))</f>
        <v>41581</v>
      </c>
    </row>
    <row r="103" spans="31:31" x14ac:dyDescent="0.15">
      <c r="AE103" s="1">
        <f ca="1">IF(INDEX(Holiday!$E:$E,ROW(),1)=0,"",INDEX(Holiday!$E:$E,ROW(),1))</f>
        <v>41582</v>
      </c>
    </row>
    <row r="104" spans="31:31" x14ac:dyDescent="0.15">
      <c r="AE104" s="1">
        <f ca="1">IF(INDEX(Holiday!$E:$E,ROW(),1)=0,"",INDEX(Holiday!$E:$E,ROW(),1))</f>
        <v>41601</v>
      </c>
    </row>
    <row r="105" spans="31:31" x14ac:dyDescent="0.15">
      <c r="AE105" s="1" t="str">
        <f ca="1">IF(INDEX(Holiday!$E:$E,ROW(),1)=0,"",INDEX(Holiday!$E:$E,ROW(),1))</f>
        <v/>
      </c>
    </row>
    <row r="106" spans="31:31" x14ac:dyDescent="0.15">
      <c r="AE106" s="1">
        <f ca="1">IF(INDEX(Holiday!$E:$E,ROW(),1)=0,"",INDEX(Holiday!$E:$E,ROW(),1))</f>
        <v>41631</v>
      </c>
    </row>
    <row r="107" spans="31:31" x14ac:dyDescent="0.15">
      <c r="AE107" s="1" t="str">
        <f ca="1">IF(INDEX(Holiday!$E:$E,ROW(),1)=0,"",INDEX(Holiday!$E:$E,ROW(),1))</f>
        <v/>
      </c>
    </row>
    <row r="108" spans="31:31" x14ac:dyDescent="0.15">
      <c r="AE108" s="1">
        <f ca="1">IF(INDEX(Holiday!$E:$E,ROW(),1)=0,"",INDEX(Holiday!$E:$E,ROW(),1))</f>
        <v>41638</v>
      </c>
    </row>
    <row r="109" spans="31:31" x14ac:dyDescent="0.15">
      <c r="AE109" s="1">
        <f ca="1">IF(INDEX(Holiday!$E:$E,ROW(),1)=0,"",INDEX(Holiday!$E:$E,ROW(),1))</f>
        <v>41639</v>
      </c>
    </row>
    <row r="110" spans="31:31" x14ac:dyDescent="0.15">
      <c r="AE110" s="1" t="str">
        <f>IF(INDEX(Holiday!$E:$E,ROW(),1)=0,"",INDEX(Holiday!$E:$E,ROW(),1))</f>
        <v/>
      </c>
    </row>
    <row r="111" spans="31:31" x14ac:dyDescent="0.15">
      <c r="AE111" s="1" t="str">
        <f>IF(INDEX(Holiday!$E:$E,ROW(),1)=0,"",INDEX(Holiday!$E:$E,ROW(),1))</f>
        <v/>
      </c>
    </row>
    <row r="112" spans="31:31" x14ac:dyDescent="0.15">
      <c r="AE112" s="1" t="str">
        <f>IF(INDEX(Holiday!$E:$E,ROW(),1)=0,"",INDEX(Holiday!$E:$E,ROW(),1))</f>
        <v/>
      </c>
    </row>
    <row r="113" spans="31:31" x14ac:dyDescent="0.15">
      <c r="AE113" s="1" t="str">
        <f>IF(INDEX(Holiday!$E:$E,ROW(),1)=0,"",INDEX(Holiday!$E:$E,ROW(),1))</f>
        <v/>
      </c>
    </row>
    <row r="114" spans="31:31" x14ac:dyDescent="0.15">
      <c r="AE114" s="1" t="str">
        <f>IF(INDEX(Holiday!$E:$E,ROW(),1)=0,"",INDEX(Holiday!$E:$E,ROW(),1))</f>
        <v/>
      </c>
    </row>
    <row r="115" spans="31:31" x14ac:dyDescent="0.15">
      <c r="AE115" s="1" t="str">
        <f>IF(INDEX(Holiday!$E:$E,ROW(),1)=0,"",INDEX(Holiday!$E:$E,ROW(),1))</f>
        <v/>
      </c>
    </row>
    <row r="116" spans="31:31" x14ac:dyDescent="0.15">
      <c r="AE116" s="1" t="str">
        <f>IF(INDEX(Holiday!$E:$E,ROW(),1)=0,"",INDEX(Holiday!$E:$E,ROW(),1))</f>
        <v/>
      </c>
    </row>
    <row r="117" spans="31:31" x14ac:dyDescent="0.15">
      <c r="AE117" s="1" t="str">
        <f>IF(INDEX(Holiday!$E:$E,ROW(),1)=0,"",INDEX(Holiday!$E:$E,ROW(),1))</f>
        <v/>
      </c>
    </row>
    <row r="118" spans="31:31" x14ac:dyDescent="0.15">
      <c r="AE118" s="1" t="str">
        <f>IF(INDEX(Holiday!$E:$E,ROW(),1)=0,"",INDEX(Holiday!$E:$E,ROW(),1))</f>
        <v/>
      </c>
    </row>
    <row r="119" spans="31:31" x14ac:dyDescent="0.15">
      <c r="AE119" s="1" t="str">
        <f>IF(INDEX(Holiday!$E:$E,ROW(),1)=0,"",INDEX(Holiday!$E:$E,ROW(),1))</f>
        <v/>
      </c>
    </row>
    <row r="120" spans="31:31" x14ac:dyDescent="0.15">
      <c r="AE120" s="1" t="str">
        <f>IF(INDEX(Holiday!$E:$E,ROW(),1)=0,"",INDEX(Holiday!$E:$E,ROW(),1))</f>
        <v/>
      </c>
    </row>
    <row r="121" spans="31:31" x14ac:dyDescent="0.15">
      <c r="AE121" s="1" t="str">
        <f>IF(INDEX(Holiday!$E:$E,ROW(),1)=0,"",INDEX(Holiday!$E:$E,ROW(),1))</f>
        <v/>
      </c>
    </row>
    <row r="122" spans="31:31" x14ac:dyDescent="0.15">
      <c r="AE122" s="1" t="str">
        <f>IF(INDEX(Holiday!$E:$E,ROW(),1)=0,"",INDEX(Holiday!$E:$E,ROW(),1))</f>
        <v/>
      </c>
    </row>
    <row r="123" spans="31:31" x14ac:dyDescent="0.15">
      <c r="AE123" s="1" t="str">
        <f>IF(INDEX(Holiday!$E:$E,ROW(),1)=0,"",INDEX(Holiday!$E:$E,ROW(),1))</f>
        <v/>
      </c>
    </row>
    <row r="124" spans="31:31" x14ac:dyDescent="0.15">
      <c r="AE124" s="1" t="str">
        <f>IF(INDEX(Holiday!$E:$E,ROW(),1)=0,"",INDEX(Holiday!$E:$E,ROW(),1))</f>
        <v/>
      </c>
    </row>
    <row r="125" spans="31:31" x14ac:dyDescent="0.15">
      <c r="AE125" s="1" t="str">
        <f>IF(INDEX(Holiday!$E:$E,ROW(),1)=0,"",INDEX(Holiday!$E:$E,ROW(),1))</f>
        <v/>
      </c>
    </row>
    <row r="126" spans="31:31" x14ac:dyDescent="0.15">
      <c r="AE126" s="1" t="str">
        <f>IF(INDEX(Holiday!$E:$E,ROW(),1)=0,"",INDEX(Holiday!$E:$E,ROW(),1))</f>
        <v/>
      </c>
    </row>
    <row r="127" spans="31:31" x14ac:dyDescent="0.15">
      <c r="AE127" s="1" t="str">
        <f>IF(INDEX(Holiday!$E:$E,ROW(),1)=0,"",INDEX(Holiday!$E:$E,ROW(),1))</f>
        <v/>
      </c>
    </row>
    <row r="128" spans="31:31" x14ac:dyDescent="0.15">
      <c r="AE128" s="1" t="str">
        <f>IF(INDEX(Holiday!$E:$E,ROW(),1)=0,"",INDEX(Holiday!$E:$E,ROW(),1))</f>
        <v/>
      </c>
    </row>
    <row r="129" spans="31:31" x14ac:dyDescent="0.15">
      <c r="AE129" s="1" t="str">
        <f>IF(INDEX(Holiday!$E:$E,ROW(),1)=0,"",INDEX(Holiday!$E:$E,ROW(),1))</f>
        <v/>
      </c>
    </row>
    <row r="130" spans="31:31" x14ac:dyDescent="0.15">
      <c r="AE130" s="1" t="str">
        <f>IF(INDEX(Holiday!$E:$E,ROW(),1)=0,"",INDEX(Holiday!$E:$E,ROW(),1))</f>
        <v/>
      </c>
    </row>
    <row r="131" spans="31:31" x14ac:dyDescent="0.15">
      <c r="AE131" s="1" t="str">
        <f>IF(INDEX(Holiday!$E:$E,ROW(),1)=0,"",INDEX(Holiday!$E:$E,ROW(),1))</f>
        <v/>
      </c>
    </row>
    <row r="132" spans="31:31" x14ac:dyDescent="0.15">
      <c r="AE132" s="1" t="str">
        <f>IF(INDEX(Holiday!$E:$E,ROW(),1)=0,"",INDEX(Holiday!$E:$E,ROW(),1))</f>
        <v/>
      </c>
    </row>
    <row r="133" spans="31:31" x14ac:dyDescent="0.15">
      <c r="AE133" s="1" t="str">
        <f>IF(INDEX(Holiday!$E:$E,ROW(),1)=0,"",INDEX(Holiday!$E:$E,ROW(),1))</f>
        <v/>
      </c>
    </row>
    <row r="134" spans="31:31" x14ac:dyDescent="0.15">
      <c r="AE134" s="1" t="str">
        <f>IF(INDEX(Holiday!$E:$E,ROW(),1)=0,"",INDEX(Holiday!$E:$E,ROW(),1))</f>
        <v/>
      </c>
    </row>
    <row r="135" spans="31:31" x14ac:dyDescent="0.15">
      <c r="AE135" s="1" t="str">
        <f>IF(INDEX(Holiday!$E:$E,ROW(),1)=0,"",INDEX(Holiday!$E:$E,ROW(),1))</f>
        <v/>
      </c>
    </row>
    <row r="136" spans="31:31" x14ac:dyDescent="0.15">
      <c r="AE136" s="1" t="str">
        <f>IF(INDEX(Holiday!$E:$E,ROW(),1)=0,"",INDEX(Holiday!$E:$E,ROW(),1))</f>
        <v/>
      </c>
    </row>
    <row r="137" spans="31:31" x14ac:dyDescent="0.15">
      <c r="AE137" s="1" t="str">
        <f>IF(INDEX(Holiday!$E:$E,ROW(),1)=0,"",INDEX(Holiday!$E:$E,ROW(),1))</f>
        <v/>
      </c>
    </row>
    <row r="138" spans="31:31" x14ac:dyDescent="0.15">
      <c r="AE138" s="1" t="str">
        <f>IF(INDEX(Holiday!$E:$E,ROW(),1)=0,"",INDEX(Holiday!$E:$E,ROW(),1))</f>
        <v/>
      </c>
    </row>
    <row r="139" spans="31:31" x14ac:dyDescent="0.15">
      <c r="AE139" s="1" t="str">
        <f>IF(INDEX(Holiday!$E:$E,ROW(),1)=0,"",INDEX(Holiday!$E:$E,ROW(),1))</f>
        <v/>
      </c>
    </row>
    <row r="140" spans="31:31" x14ac:dyDescent="0.15">
      <c r="AE140" s="1" t="str">
        <f>IF(INDEX(Holiday!$E:$E,ROW(),1)=0,"",INDEX(Holiday!$E:$E,ROW(),1))</f>
        <v/>
      </c>
    </row>
    <row r="141" spans="31:31" x14ac:dyDescent="0.15">
      <c r="AE141" s="1" t="str">
        <f>IF(INDEX(Holiday!$E:$E,ROW(),1)=0,"",INDEX(Holiday!$E:$E,ROW(),1))</f>
        <v/>
      </c>
    </row>
    <row r="142" spans="31:31" x14ac:dyDescent="0.15">
      <c r="AE142" s="1" t="str">
        <f>IF(INDEX(Holiday!$E:$E,ROW(),1)=0,"",INDEX(Holiday!$E:$E,ROW(),1))</f>
        <v/>
      </c>
    </row>
    <row r="143" spans="31:31" x14ac:dyDescent="0.15">
      <c r="AE143" s="1" t="str">
        <f>IF(INDEX(Holiday!$E:$E,ROW(),1)=0,"",INDEX(Holiday!$E:$E,ROW(),1))</f>
        <v/>
      </c>
    </row>
    <row r="144" spans="31:31" x14ac:dyDescent="0.15">
      <c r="AE144" s="1" t="str">
        <f>IF(INDEX(Holiday!$E:$E,ROW(),1)=0,"",INDEX(Holiday!$E:$E,ROW(),1))</f>
        <v/>
      </c>
    </row>
    <row r="145" spans="31:31" x14ac:dyDescent="0.15">
      <c r="AE145" s="1" t="str">
        <f>IF(INDEX(Holiday!$E:$E,ROW(),1)=0,"",INDEX(Holiday!$E:$E,ROW(),1))</f>
        <v/>
      </c>
    </row>
    <row r="146" spans="31:31" x14ac:dyDescent="0.15">
      <c r="AE146" s="1" t="str">
        <f>IF(INDEX(Holiday!$E:$E,ROW(),1)=0,"",INDEX(Holiday!$E:$E,ROW(),1))</f>
        <v/>
      </c>
    </row>
    <row r="147" spans="31:31" x14ac:dyDescent="0.15">
      <c r="AE147" s="1" t="str">
        <f>IF(INDEX(Holiday!$E:$E,ROW(),1)=0,"",INDEX(Holiday!$E:$E,ROW(),1))</f>
        <v/>
      </c>
    </row>
    <row r="148" spans="31:31" x14ac:dyDescent="0.15">
      <c r="AE148" s="1" t="str">
        <f>IF(INDEX(Holiday!$E:$E,ROW(),1)=0,"",INDEX(Holiday!$E:$E,ROW(),1))</f>
        <v/>
      </c>
    </row>
    <row r="149" spans="31:31" x14ac:dyDescent="0.15">
      <c r="AE149" s="1" t="str">
        <f>IF(INDEX(Holiday!$E:$E,ROW(),1)=0,"",INDEX(Holiday!$E:$E,ROW(),1))</f>
        <v/>
      </c>
    </row>
    <row r="150" spans="31:31" x14ac:dyDescent="0.15">
      <c r="AE150" s="1" t="str">
        <f>IF(INDEX(Holiday!$E:$E,ROW(),1)=0,"",INDEX(Holiday!$E:$E,ROW(),1))</f>
        <v/>
      </c>
    </row>
  </sheetData>
  <sheetCalcPr fullCalcOnLoad="1"/>
  <mergeCells count="306">
    <mergeCell ref="J5:J6"/>
    <mergeCell ref="N5:N6"/>
    <mergeCell ref="V14:V15"/>
    <mergeCell ref="Z14:Z15"/>
    <mergeCell ref="Z5:Z6"/>
    <mergeCell ref="B3:D3"/>
    <mergeCell ref="F3:H3"/>
    <mergeCell ref="B1:F1"/>
    <mergeCell ref="R3:T3"/>
    <mergeCell ref="V3:X3"/>
    <mergeCell ref="B5:B6"/>
    <mergeCell ref="F5:F6"/>
    <mergeCell ref="V8:W8"/>
    <mergeCell ref="Z8:AA8"/>
    <mergeCell ref="R5:R6"/>
    <mergeCell ref="V5:V6"/>
    <mergeCell ref="Z3:AB3"/>
    <mergeCell ref="B14:B15"/>
    <mergeCell ref="F14:F15"/>
    <mergeCell ref="J14:J15"/>
    <mergeCell ref="N14:N15"/>
    <mergeCell ref="R14:R15"/>
    <mergeCell ref="J32:J33"/>
    <mergeCell ref="N32:N33"/>
    <mergeCell ref="J3:L3"/>
    <mergeCell ref="N3:P3"/>
    <mergeCell ref="V23:V24"/>
    <mergeCell ref="Z23:Z24"/>
    <mergeCell ref="R7:S7"/>
    <mergeCell ref="V7:W7"/>
    <mergeCell ref="Z7:AA7"/>
    <mergeCell ref="R8:S8"/>
    <mergeCell ref="V32:V33"/>
    <mergeCell ref="Z32:Z33"/>
    <mergeCell ref="B23:B24"/>
    <mergeCell ref="B25:C25"/>
    <mergeCell ref="R25:S25"/>
    <mergeCell ref="V25:W25"/>
    <mergeCell ref="Z25:AA25"/>
    <mergeCell ref="B26:C26"/>
    <mergeCell ref="F26:G26"/>
    <mergeCell ref="B32:B33"/>
    <mergeCell ref="N41:N42"/>
    <mergeCell ref="R23:R24"/>
    <mergeCell ref="F23:F24"/>
    <mergeCell ref="J23:J24"/>
    <mergeCell ref="N23:N24"/>
    <mergeCell ref="F25:G25"/>
    <mergeCell ref="J25:K25"/>
    <mergeCell ref="N25:O25"/>
    <mergeCell ref="R32:R33"/>
    <mergeCell ref="F32:F33"/>
    <mergeCell ref="J59:T59"/>
    <mergeCell ref="B50:B51"/>
    <mergeCell ref="F50:F51"/>
    <mergeCell ref="J50:J51"/>
    <mergeCell ref="N50:N51"/>
    <mergeCell ref="B53:C53"/>
    <mergeCell ref="F53:G53"/>
    <mergeCell ref="J53:K53"/>
    <mergeCell ref="N53:O53"/>
    <mergeCell ref="R53:S53"/>
    <mergeCell ref="J1:T2"/>
    <mergeCell ref="W1:AB1"/>
    <mergeCell ref="B2:G2"/>
    <mergeCell ref="R50:R51"/>
    <mergeCell ref="V50:V51"/>
    <mergeCell ref="Z50:Z51"/>
    <mergeCell ref="R41:R42"/>
    <mergeCell ref="V41:V42"/>
    <mergeCell ref="Z41:Z42"/>
    <mergeCell ref="B41:B42"/>
    <mergeCell ref="B8:C8"/>
    <mergeCell ref="F8:G8"/>
    <mergeCell ref="J8:K8"/>
    <mergeCell ref="N8:O8"/>
    <mergeCell ref="B7:C7"/>
    <mergeCell ref="F7:G7"/>
    <mergeCell ref="J7:K7"/>
    <mergeCell ref="N7:O7"/>
    <mergeCell ref="Z9:AA9"/>
    <mergeCell ref="B10:C10"/>
    <mergeCell ref="F10:G10"/>
    <mergeCell ref="J10:K10"/>
    <mergeCell ref="N10:O10"/>
    <mergeCell ref="R10:S10"/>
    <mergeCell ref="V10:W10"/>
    <mergeCell ref="Z10:AA10"/>
    <mergeCell ref="B9:C9"/>
    <mergeCell ref="F9:G9"/>
    <mergeCell ref="B11:C11"/>
    <mergeCell ref="F11:G11"/>
    <mergeCell ref="J11:K11"/>
    <mergeCell ref="N11:O11"/>
    <mergeCell ref="R9:S9"/>
    <mergeCell ref="V9:W9"/>
    <mergeCell ref="J9:K9"/>
    <mergeCell ref="N9:O9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Z16:AA16"/>
    <mergeCell ref="B17:C17"/>
    <mergeCell ref="F17:G17"/>
    <mergeCell ref="J17:K17"/>
    <mergeCell ref="N17:O17"/>
    <mergeCell ref="R17:S17"/>
    <mergeCell ref="V17:W17"/>
    <mergeCell ref="Z17:AA17"/>
    <mergeCell ref="B16:C16"/>
    <mergeCell ref="F16:G16"/>
    <mergeCell ref="B18:C18"/>
    <mergeCell ref="F18:G18"/>
    <mergeCell ref="J18:K18"/>
    <mergeCell ref="N18:O18"/>
    <mergeCell ref="R16:S16"/>
    <mergeCell ref="V16:W16"/>
    <mergeCell ref="J16:K16"/>
    <mergeCell ref="N16:O16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V21:W21"/>
    <mergeCell ref="Z21:AA21"/>
    <mergeCell ref="B20:C20"/>
    <mergeCell ref="F20:G20"/>
    <mergeCell ref="J20:K20"/>
    <mergeCell ref="N20:O20"/>
    <mergeCell ref="R26:S26"/>
    <mergeCell ref="V26:W26"/>
    <mergeCell ref="R20:S20"/>
    <mergeCell ref="V20:W20"/>
    <mergeCell ref="Z20:AA20"/>
    <mergeCell ref="B21:C21"/>
    <mergeCell ref="F21:G21"/>
    <mergeCell ref="J21:K21"/>
    <mergeCell ref="N21:O21"/>
    <mergeCell ref="R21:S21"/>
    <mergeCell ref="Z26:AA26"/>
    <mergeCell ref="B27:C27"/>
    <mergeCell ref="F27:G27"/>
    <mergeCell ref="J27:K27"/>
    <mergeCell ref="N27:O27"/>
    <mergeCell ref="R27:S27"/>
    <mergeCell ref="V27:W27"/>
    <mergeCell ref="Z27:AA27"/>
    <mergeCell ref="J26:K26"/>
    <mergeCell ref="N26:O26"/>
    <mergeCell ref="Z28:AA28"/>
    <mergeCell ref="B29:C29"/>
    <mergeCell ref="F29:G29"/>
    <mergeCell ref="J29:K29"/>
    <mergeCell ref="N29:O29"/>
    <mergeCell ref="R29:S29"/>
    <mergeCell ref="V29:W29"/>
    <mergeCell ref="Z29:AA29"/>
    <mergeCell ref="B28:C28"/>
    <mergeCell ref="F28:G28"/>
    <mergeCell ref="B30:C30"/>
    <mergeCell ref="F30:G30"/>
    <mergeCell ref="J30:K30"/>
    <mergeCell ref="N30:O30"/>
    <mergeCell ref="R28:S28"/>
    <mergeCell ref="V28:W28"/>
    <mergeCell ref="J28:K28"/>
    <mergeCell ref="N28:O28"/>
    <mergeCell ref="R30:S30"/>
    <mergeCell ref="V30:W30"/>
    <mergeCell ref="Z30:AA30"/>
    <mergeCell ref="B34:C34"/>
    <mergeCell ref="F34:G34"/>
    <mergeCell ref="J34:K34"/>
    <mergeCell ref="N34:O34"/>
    <mergeCell ref="R34:S34"/>
    <mergeCell ref="V34:W34"/>
    <mergeCell ref="Z34:AA34"/>
    <mergeCell ref="Z35:AA35"/>
    <mergeCell ref="B36:C36"/>
    <mergeCell ref="F36:G36"/>
    <mergeCell ref="J36:K36"/>
    <mergeCell ref="N36:O36"/>
    <mergeCell ref="R36:S36"/>
    <mergeCell ref="V36:W36"/>
    <mergeCell ref="Z36:AA36"/>
    <mergeCell ref="B35:C35"/>
    <mergeCell ref="F35:G35"/>
    <mergeCell ref="B37:C37"/>
    <mergeCell ref="F37:G37"/>
    <mergeCell ref="J37:K37"/>
    <mergeCell ref="N37:O37"/>
    <mergeCell ref="R35:S35"/>
    <mergeCell ref="V35:W35"/>
    <mergeCell ref="J35:K35"/>
    <mergeCell ref="N35:O35"/>
    <mergeCell ref="R37:S37"/>
    <mergeCell ref="V37:W37"/>
    <mergeCell ref="Z37:AA37"/>
    <mergeCell ref="B38:C38"/>
    <mergeCell ref="F38:G38"/>
    <mergeCell ref="J38:K38"/>
    <mergeCell ref="N38:O38"/>
    <mergeCell ref="R38:S38"/>
    <mergeCell ref="V38:W38"/>
    <mergeCell ref="Z38:AA38"/>
    <mergeCell ref="Z39:AA39"/>
    <mergeCell ref="B43:C43"/>
    <mergeCell ref="F43:G43"/>
    <mergeCell ref="J43:K43"/>
    <mergeCell ref="N43:O43"/>
    <mergeCell ref="R43:S43"/>
    <mergeCell ref="V43:W43"/>
    <mergeCell ref="Z43:AA43"/>
    <mergeCell ref="B39:C39"/>
    <mergeCell ref="F39:G39"/>
    <mergeCell ref="B44:C44"/>
    <mergeCell ref="F44:G44"/>
    <mergeCell ref="J44:K44"/>
    <mergeCell ref="N44:O44"/>
    <mergeCell ref="R39:S39"/>
    <mergeCell ref="V39:W39"/>
    <mergeCell ref="J39:K39"/>
    <mergeCell ref="N39:O39"/>
    <mergeCell ref="F41:F42"/>
    <mergeCell ref="J41:J42"/>
    <mergeCell ref="R44:S44"/>
    <mergeCell ref="V44:W44"/>
    <mergeCell ref="Z44:AA44"/>
    <mergeCell ref="B45:C45"/>
    <mergeCell ref="F45:G45"/>
    <mergeCell ref="J45:K45"/>
    <mergeCell ref="N45:O45"/>
    <mergeCell ref="R45:S45"/>
    <mergeCell ref="V45:W45"/>
    <mergeCell ref="Z45:AA45"/>
    <mergeCell ref="Z46:AA46"/>
    <mergeCell ref="B47:C47"/>
    <mergeCell ref="F47:G47"/>
    <mergeCell ref="J47:K47"/>
    <mergeCell ref="N47:O47"/>
    <mergeCell ref="R47:S47"/>
    <mergeCell ref="V47:W47"/>
    <mergeCell ref="Z47:AA47"/>
    <mergeCell ref="B46:C46"/>
    <mergeCell ref="F46:G46"/>
    <mergeCell ref="B48:C48"/>
    <mergeCell ref="F48:G48"/>
    <mergeCell ref="J48:K48"/>
    <mergeCell ref="N48:O48"/>
    <mergeCell ref="R46:S46"/>
    <mergeCell ref="V46:W46"/>
    <mergeCell ref="J46:K46"/>
    <mergeCell ref="N46:O46"/>
    <mergeCell ref="B52:C52"/>
    <mergeCell ref="F52:G52"/>
    <mergeCell ref="J52:K52"/>
    <mergeCell ref="N52:O52"/>
    <mergeCell ref="R52:S52"/>
    <mergeCell ref="V52:W52"/>
    <mergeCell ref="R54:S54"/>
    <mergeCell ref="V54:W54"/>
    <mergeCell ref="Z54:AA54"/>
    <mergeCell ref="R48:S48"/>
    <mergeCell ref="V48:W48"/>
    <mergeCell ref="Z48:AA48"/>
    <mergeCell ref="Z52:AA52"/>
    <mergeCell ref="B55:C55"/>
    <mergeCell ref="F55:G55"/>
    <mergeCell ref="J55:K55"/>
    <mergeCell ref="N55:O55"/>
    <mergeCell ref="V53:W53"/>
    <mergeCell ref="Z53:AA53"/>
    <mergeCell ref="B54:C54"/>
    <mergeCell ref="F54:G54"/>
    <mergeCell ref="J54:K54"/>
    <mergeCell ref="N54:O54"/>
    <mergeCell ref="R55:S55"/>
    <mergeCell ref="V55:W55"/>
    <mergeCell ref="Z55:AA55"/>
    <mergeCell ref="B56:C56"/>
    <mergeCell ref="F56:G56"/>
    <mergeCell ref="J56:K56"/>
    <mergeCell ref="N56:O56"/>
    <mergeCell ref="R56:S56"/>
    <mergeCell ref="V56:W56"/>
    <mergeCell ref="Z56:AA56"/>
    <mergeCell ref="R57:S57"/>
    <mergeCell ref="V57:W57"/>
    <mergeCell ref="Z57:AA57"/>
    <mergeCell ref="B57:C57"/>
    <mergeCell ref="F57:G57"/>
    <mergeCell ref="J57:K57"/>
    <mergeCell ref="N57:O57"/>
  </mergeCells>
  <phoneticPr fontId="1"/>
  <conditionalFormatting sqref="B34:Z38 B25:Z29 B5:Z11 B43:Z47 B16:Z20 AA5:AA6 AB5:AC8 AB14:AC17 B14:AA15 AB23:AC26 B23:AA24 AB32:AC35 B32:AA33 AB41:AC44 B41:AA42 AB50:AC53 B50:AA51 B52:Z56">
    <cfRule type="expression" dxfId="1" priority="1" stopIfTrue="1">
      <formula>MONTH(B5)&lt;&gt;MONTH($J$1)</formula>
    </cfRule>
    <cfRule type="expression" dxfId="0" priority="2" stopIfTrue="1">
      <formula>AND(MONTH(B5)=MONTH($J$1),NOT(ISERROR(MATCH(B5,$AE$1:$AE$180,0))))</formula>
    </cfRule>
  </conditionalFormatting>
  <dataValidations count="1">
    <dataValidation type="list" allowBlank="1" showInputMessage="1" showErrorMessage="1" sqref="AD1">
      <formula1>"表示,非表示"</formula1>
    </dataValidation>
  </dataValidations>
  <printOptions horizontalCentered="1" verticalCentered="1"/>
  <pageMargins left="0" right="0" top="0" bottom="0" header="0" footer="0"/>
  <pageSetup paperSize="9" orientation="portrait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3315" r:id="rId4" name="SpinButton2">
          <controlPr defaultSize="0" print="0" autoLine="0" linkedCell="Holiday!B2" r:id="rId5">
            <anchor moveWithCells="1">
              <from>
                <xdr:col>17</xdr:col>
                <xdr:colOff>0</xdr:colOff>
                <xdr:row>1</xdr:row>
                <xdr:rowOff>0</xdr:rowOff>
              </from>
              <to>
                <xdr:col>20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13315" r:id="rId4" name="SpinButton2"/>
      </mc:Fallback>
    </mc:AlternateContent>
    <mc:AlternateContent xmlns:mc="http://schemas.openxmlformats.org/markup-compatibility/2006">
      <mc:Choice Requires="x14">
        <control shapeId="13314" r:id="rId6" name="SpinButton1">
          <controlPr defaultSize="0" print="0" autoLine="0" linkedCell="Holiday!B1" r:id="rId5">
            <anchor moveWithCells="1">
              <from>
                <xdr:col>9</xdr:col>
                <xdr:colOff>0</xdr:colOff>
                <xdr:row>1</xdr:row>
                <xdr:rowOff>0</xdr:rowOff>
              </from>
              <to>
                <xdr:col>12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13314" r:id="rId6" name="Spin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09"/>
  <sheetViews>
    <sheetView workbookViewId="0">
      <pane ySplit="10" topLeftCell="A11" activePane="bottomLeft" state="frozen"/>
      <selection pane="bottomLeft" activeCell="B1" sqref="B1"/>
    </sheetView>
  </sheetViews>
  <sheetFormatPr defaultRowHeight="13.5" x14ac:dyDescent="0.15"/>
  <cols>
    <col min="1" max="1" width="12.25" customWidth="1"/>
    <col min="2" max="2" width="10.625" customWidth="1"/>
    <col min="5" max="5" width="10.625" customWidth="1"/>
  </cols>
  <sheetData>
    <row r="1" spans="1:10" ht="15.75" thickTop="1" thickBot="1" x14ac:dyDescent="0.2">
      <c r="A1" s="22" t="s">
        <v>20</v>
      </c>
      <c r="B1" s="18">
        <v>2012</v>
      </c>
      <c r="E1" s="21"/>
    </row>
    <row r="2" spans="1:10" ht="15.75" thickTop="1" thickBot="1" x14ac:dyDescent="0.2">
      <c r="A2" s="22" t="s">
        <v>21</v>
      </c>
      <c r="B2" s="18">
        <v>1</v>
      </c>
      <c r="E2" s="21"/>
    </row>
    <row r="3" spans="1:10" ht="15.75" thickTop="1" thickBot="1" x14ac:dyDescent="0.2">
      <c r="E3" s="21"/>
    </row>
    <row r="4" spans="1:10" ht="15.75" thickTop="1" thickBot="1" x14ac:dyDescent="0.2">
      <c r="E4" s="21"/>
    </row>
    <row r="5" spans="1:10" ht="15.75" thickTop="1" thickBot="1" x14ac:dyDescent="0.2">
      <c r="E5" s="21"/>
    </row>
    <row r="6" spans="1:10" ht="15.75" thickTop="1" thickBot="1" x14ac:dyDescent="0.2">
      <c r="E6" s="21"/>
    </row>
    <row r="7" spans="1:10" ht="15.75" thickTop="1" thickBot="1" x14ac:dyDescent="0.2">
      <c r="E7" s="21"/>
    </row>
    <row r="8" spans="1:10" ht="15.75" thickTop="1" thickBot="1" x14ac:dyDescent="0.2">
      <c r="E8" s="21"/>
    </row>
    <row r="9" spans="1:10" ht="15.75" thickTop="1" thickBot="1" x14ac:dyDescent="0.2">
      <c r="E9" s="21"/>
    </row>
    <row r="10" spans="1:10" ht="15.75" thickTop="1" thickBot="1" x14ac:dyDescent="0.2">
      <c r="E10" s="21"/>
    </row>
    <row r="11" spans="1:10" ht="15" thickTop="1" x14ac:dyDescent="0.15">
      <c r="A11" s="23" t="s">
        <v>0</v>
      </c>
      <c r="B11" s="1">
        <f>DATE(B1-1,1,1)</f>
        <v>40544</v>
      </c>
      <c r="C11" s="3" t="str">
        <f t="shared" ref="C11:C42" si="0">TEXT(B11,"aaa")</f>
        <v>土</v>
      </c>
      <c r="D11" s="3">
        <v>1</v>
      </c>
      <c r="E11" s="1">
        <f t="shared" ref="E11:E42" ca="1" si="1">IF(AND(CELL("type",F11)&lt;&gt;"b",F11=1),B11,IF(AND(CELL("type",F11)&lt;&gt;"b",F11=0),"",IF(D11=1,B11,"")))</f>
        <v>40544</v>
      </c>
      <c r="F11" s="3"/>
      <c r="G11" s="3"/>
      <c r="H11" s="3"/>
      <c r="I11" s="3"/>
      <c r="J11" s="3"/>
    </row>
    <row r="12" spans="1:10" ht="14.25" x14ac:dyDescent="0.15">
      <c r="A12" s="23" t="s">
        <v>1</v>
      </c>
      <c r="B12" s="1">
        <f>DATE(B1-1,1,2)</f>
        <v>40545</v>
      </c>
      <c r="C12" s="3" t="str">
        <f t="shared" si="0"/>
        <v>日</v>
      </c>
      <c r="D12" s="3">
        <v>1</v>
      </c>
      <c r="E12" s="1">
        <f t="shared" ca="1" si="1"/>
        <v>40545</v>
      </c>
      <c r="F12" s="3"/>
      <c r="G12" s="3"/>
      <c r="H12" s="3"/>
      <c r="I12" s="3"/>
      <c r="J12" s="3"/>
    </row>
    <row r="13" spans="1:10" ht="14.25" x14ac:dyDescent="0.15">
      <c r="A13" s="23" t="s">
        <v>1</v>
      </c>
      <c r="B13" s="1">
        <f>DATE(B1-1,1,3)</f>
        <v>40546</v>
      </c>
      <c r="C13" s="3" t="str">
        <f t="shared" si="0"/>
        <v>月</v>
      </c>
      <c r="D13" s="3">
        <v>1</v>
      </c>
      <c r="E13" s="1">
        <f t="shared" ca="1" si="1"/>
        <v>40546</v>
      </c>
      <c r="F13" s="3"/>
      <c r="G13" s="3"/>
      <c r="H13" s="3"/>
      <c r="I13" s="3"/>
      <c r="J13" s="3"/>
    </row>
    <row r="14" spans="1:10" ht="14.25" x14ac:dyDescent="0.15">
      <c r="A14" s="23" t="s">
        <v>2</v>
      </c>
      <c r="B14" s="1">
        <f>DATE(B1-1,1,4)</f>
        <v>40547</v>
      </c>
      <c r="C14" s="3" t="str">
        <f t="shared" si="0"/>
        <v>火</v>
      </c>
      <c r="D14" s="3">
        <f>IF(OR(C14="土",C14="日"),1,0)</f>
        <v>0</v>
      </c>
      <c r="E14" s="1" t="str">
        <f t="shared" ca="1" si="1"/>
        <v/>
      </c>
      <c r="F14" s="3"/>
      <c r="G14" s="3"/>
      <c r="H14" s="3"/>
      <c r="I14" s="3"/>
      <c r="J14" s="3"/>
    </row>
    <row r="15" spans="1:10" ht="14.25" x14ac:dyDescent="0.15">
      <c r="A15" s="23" t="s">
        <v>3</v>
      </c>
      <c r="B15" s="1">
        <f>(DATE(B1-1,1,1)-(WEEKDAY(DATE(B1-1,1,1),2)-1))
+7*(1+(MONTH(DATE(B1-1,1,1)-(WEEKDAY(DATE(B1-1,1,1),2)-1))=12))</f>
        <v>40553</v>
      </c>
      <c r="C15" s="3" t="str">
        <f t="shared" si="0"/>
        <v>月</v>
      </c>
      <c r="D15" s="3">
        <v>1</v>
      </c>
      <c r="E15" s="1">
        <f t="shared" ca="1" si="1"/>
        <v>40553</v>
      </c>
      <c r="F15" s="3"/>
      <c r="G15" s="3"/>
      <c r="H15" s="3"/>
      <c r="I15" s="3"/>
      <c r="J15" s="3"/>
    </row>
    <row r="16" spans="1:10" ht="14.25" x14ac:dyDescent="0.15">
      <c r="A16" s="23" t="s">
        <v>4</v>
      </c>
      <c r="B16" s="1">
        <f>B15+1</f>
        <v>40554</v>
      </c>
      <c r="C16" s="3" t="str">
        <f t="shared" si="0"/>
        <v>火</v>
      </c>
      <c r="D16" s="3">
        <f>IF(C16="月",1,0)</f>
        <v>0</v>
      </c>
      <c r="E16" s="1" t="str">
        <f t="shared" ca="1" si="1"/>
        <v/>
      </c>
      <c r="F16" s="3"/>
      <c r="G16" s="3"/>
      <c r="H16" s="3"/>
      <c r="I16" s="3"/>
      <c r="J16" s="3"/>
    </row>
    <row r="17" spans="1:10" ht="14.25" x14ac:dyDescent="0.15">
      <c r="A17" s="23" t="s">
        <v>5</v>
      </c>
      <c r="B17" s="1">
        <f>DATE(B1-1,2,11)</f>
        <v>40585</v>
      </c>
      <c r="C17" s="3" t="str">
        <f t="shared" si="0"/>
        <v>金</v>
      </c>
      <c r="D17" s="3">
        <v>1</v>
      </c>
      <c r="E17" s="1">
        <f t="shared" ca="1" si="1"/>
        <v>40585</v>
      </c>
      <c r="F17" s="3"/>
      <c r="G17" s="3"/>
      <c r="H17" s="3"/>
      <c r="I17" s="3"/>
      <c r="J17" s="3"/>
    </row>
    <row r="18" spans="1:10" ht="14.25" x14ac:dyDescent="0.15">
      <c r="A18" s="23" t="s">
        <v>4</v>
      </c>
      <c r="B18" s="1">
        <f>B17+1</f>
        <v>40586</v>
      </c>
      <c r="C18" s="3" t="str">
        <f t="shared" si="0"/>
        <v>土</v>
      </c>
      <c r="D18" s="3">
        <f>IF(C18="月",1,0)</f>
        <v>0</v>
      </c>
      <c r="E18" s="1" t="str">
        <f t="shared" ca="1" si="1"/>
        <v/>
      </c>
      <c r="F18" s="3"/>
      <c r="G18" s="3"/>
      <c r="H18" s="3"/>
      <c r="I18" s="3"/>
      <c r="J18" s="3"/>
    </row>
    <row r="19" spans="1:10" ht="14.25" x14ac:dyDescent="0.15">
      <c r="A19" s="23" t="s">
        <v>6</v>
      </c>
      <c r="B19" s="1">
        <f>DATE(YEAR(B18),3,INT(20.8431+0.242194*(YEAR(B18)-1980)-INT((YEAR(B18)-1980)/4))
*(AND(1980&lt;=YEAR(B18),YEAR(B18)&lt;2099))
+INT(21.851+0.242194*(YEAR(B18)-1980)-INT((YEAR(B18)-1980)/4))
*(AND(2100&lt;=YEAR(B18),YEAR(B18)&lt;2150)))</f>
        <v>40623</v>
      </c>
      <c r="C19" s="3" t="str">
        <f t="shared" si="0"/>
        <v>月</v>
      </c>
      <c r="D19" s="3">
        <v>1</v>
      </c>
      <c r="E19" s="1">
        <f t="shared" ca="1" si="1"/>
        <v>40623</v>
      </c>
      <c r="F19" s="3"/>
      <c r="G19" s="3"/>
      <c r="H19" s="3"/>
      <c r="I19" s="3"/>
      <c r="J19" s="3"/>
    </row>
    <row r="20" spans="1:10" ht="14.25" x14ac:dyDescent="0.15">
      <c r="A20" s="23" t="s">
        <v>4</v>
      </c>
      <c r="B20" s="1">
        <f>B19+1</f>
        <v>40624</v>
      </c>
      <c r="C20" s="3" t="str">
        <f t="shared" si="0"/>
        <v>火</v>
      </c>
      <c r="D20" s="3">
        <f>IF(C20="月",1,0)</f>
        <v>0</v>
      </c>
      <c r="E20" s="1" t="str">
        <f t="shared" ca="1" si="1"/>
        <v/>
      </c>
      <c r="F20" s="3"/>
      <c r="G20" s="3"/>
      <c r="H20" s="3"/>
      <c r="I20" s="3"/>
      <c r="J20" s="3"/>
    </row>
    <row r="21" spans="1:10" ht="14.25" x14ac:dyDescent="0.15">
      <c r="A21" s="23" t="s">
        <v>7</v>
      </c>
      <c r="B21" s="1">
        <f>DATE(B1-1,4,29)</f>
        <v>40662</v>
      </c>
      <c r="C21" s="3" t="str">
        <f t="shared" si="0"/>
        <v>金</v>
      </c>
      <c r="D21" s="3">
        <v>1</v>
      </c>
      <c r="E21" s="1">
        <f t="shared" ca="1" si="1"/>
        <v>40662</v>
      </c>
      <c r="F21" s="3"/>
      <c r="G21" s="3"/>
      <c r="H21" s="3"/>
      <c r="I21" s="3"/>
      <c r="J21" s="3"/>
    </row>
    <row r="22" spans="1:10" ht="14.25" x14ac:dyDescent="0.15">
      <c r="A22" s="23" t="s">
        <v>4</v>
      </c>
      <c r="B22" s="1">
        <f>B21+1</f>
        <v>40663</v>
      </c>
      <c r="C22" s="3" t="str">
        <f t="shared" si="0"/>
        <v>土</v>
      </c>
      <c r="D22" s="3">
        <f>IF(C22="月",1,0)</f>
        <v>0</v>
      </c>
      <c r="E22" s="1" t="str">
        <f t="shared" ca="1" si="1"/>
        <v/>
      </c>
      <c r="F22" s="3"/>
      <c r="G22" s="3"/>
      <c r="H22" s="3"/>
      <c r="I22" s="3"/>
      <c r="J22" s="3"/>
    </row>
    <row r="23" spans="1:10" ht="14.25" x14ac:dyDescent="0.15">
      <c r="A23" s="23" t="s">
        <v>8</v>
      </c>
      <c r="B23" s="1">
        <f>DATE(B1-1,5,1)</f>
        <v>40664</v>
      </c>
      <c r="C23" s="3" t="str">
        <f t="shared" si="0"/>
        <v>日</v>
      </c>
      <c r="D23" s="3">
        <v>0</v>
      </c>
      <c r="E23" s="1" t="str">
        <f t="shared" ca="1" si="1"/>
        <v/>
      </c>
      <c r="F23" s="3"/>
      <c r="G23" s="3"/>
      <c r="H23" s="3"/>
      <c r="I23" s="3"/>
      <c r="J23" s="3"/>
    </row>
    <row r="24" spans="1:10" ht="14.25" x14ac:dyDescent="0.15">
      <c r="A24" s="23" t="s">
        <v>9</v>
      </c>
      <c r="B24" s="1">
        <f>DATE(B1-1,5,3)</f>
        <v>40666</v>
      </c>
      <c r="C24" s="3" t="str">
        <f t="shared" si="0"/>
        <v>火</v>
      </c>
      <c r="D24" s="3">
        <v>1</v>
      </c>
      <c r="E24" s="1">
        <f t="shared" ca="1" si="1"/>
        <v>40666</v>
      </c>
      <c r="F24" s="3"/>
      <c r="G24" s="3"/>
      <c r="H24" s="3"/>
      <c r="I24" s="3"/>
      <c r="J24" s="3"/>
    </row>
    <row r="25" spans="1:10" ht="14.25" x14ac:dyDescent="0.15">
      <c r="A25" s="23" t="s">
        <v>10</v>
      </c>
      <c r="B25" s="1">
        <f>DATE(B1-1,5,4)</f>
        <v>40667</v>
      </c>
      <c r="C25" s="3" t="str">
        <f t="shared" si="0"/>
        <v>水</v>
      </c>
      <c r="D25" s="3">
        <v>1</v>
      </c>
      <c r="E25" s="1">
        <f t="shared" ca="1" si="1"/>
        <v>40667</v>
      </c>
      <c r="F25" s="3"/>
      <c r="G25" s="3"/>
      <c r="H25" s="3"/>
      <c r="I25" s="3"/>
      <c r="J25" s="3"/>
    </row>
    <row r="26" spans="1:10" ht="14.25" x14ac:dyDescent="0.15">
      <c r="A26" s="23" t="s">
        <v>11</v>
      </c>
      <c r="B26" s="1">
        <f>DATE(B1-1,5,5)</f>
        <v>40668</v>
      </c>
      <c r="C26" s="3" t="str">
        <f t="shared" si="0"/>
        <v>木</v>
      </c>
      <c r="D26" s="3">
        <v>1</v>
      </c>
      <c r="E26" s="1">
        <f t="shared" ca="1" si="1"/>
        <v>40668</v>
      </c>
      <c r="F26" s="3"/>
      <c r="G26" s="3"/>
      <c r="H26" s="3"/>
      <c r="I26" s="3"/>
      <c r="J26" s="3"/>
    </row>
    <row r="27" spans="1:10" ht="14.25" x14ac:dyDescent="0.15">
      <c r="A27" s="23" t="s">
        <v>4</v>
      </c>
      <c r="B27" s="1">
        <f>B26+1</f>
        <v>40669</v>
      </c>
      <c r="C27" s="3" t="str">
        <f t="shared" si="0"/>
        <v>金</v>
      </c>
      <c r="D27" s="3">
        <f>IF(OR(C27="月",C27="火",C27="水"),1,0)</f>
        <v>0</v>
      </c>
      <c r="E27" s="1" t="str">
        <f t="shared" ca="1" si="1"/>
        <v/>
      </c>
      <c r="F27" s="3"/>
      <c r="G27" s="3"/>
      <c r="H27" s="3"/>
      <c r="I27" s="3"/>
      <c r="J27" s="3"/>
    </row>
    <row r="28" spans="1:10" ht="14.25" x14ac:dyDescent="0.15">
      <c r="A28" s="23" t="s">
        <v>12</v>
      </c>
      <c r="B28" s="1">
        <f>(DATE(B1-1,7,1)-(WEEKDAY(DATE(B1-1,7,1),2)-1))
+7*(2+(MONTH(DATE(B1-1,7,1)-(WEEKDAY(DATE(B1-1,7,1),2)-1))=6))</f>
        <v>40742</v>
      </c>
      <c r="C28" s="3" t="str">
        <f t="shared" si="0"/>
        <v>月</v>
      </c>
      <c r="D28" s="3">
        <v>1</v>
      </c>
      <c r="E28" s="1">
        <f t="shared" ca="1" si="1"/>
        <v>40742</v>
      </c>
      <c r="F28" s="3"/>
      <c r="G28" s="3"/>
      <c r="H28" s="3"/>
      <c r="I28" s="3"/>
      <c r="J28" s="3"/>
    </row>
    <row r="29" spans="1:10" ht="14.25" x14ac:dyDescent="0.15">
      <c r="A29" s="23" t="s">
        <v>4</v>
      </c>
      <c r="B29" s="1">
        <f>B28+1</f>
        <v>40743</v>
      </c>
      <c r="C29" s="3" t="str">
        <f t="shared" si="0"/>
        <v>火</v>
      </c>
      <c r="D29" s="3">
        <f>IF(C29="月",1,0)</f>
        <v>0</v>
      </c>
      <c r="E29" s="1" t="str">
        <f t="shared" ca="1" si="1"/>
        <v/>
      </c>
      <c r="F29" s="3"/>
      <c r="G29" s="3"/>
      <c r="H29" s="3"/>
      <c r="I29" s="3"/>
      <c r="J29" s="3"/>
    </row>
    <row r="30" spans="1:10" ht="14.25" x14ac:dyDescent="0.15">
      <c r="A30" s="23" t="s">
        <v>13</v>
      </c>
      <c r="B30" s="1">
        <f>(DATE(B1-1,9,1)-(WEEKDAY(DATE(B1-1,9,1),2)-1))
+7*(2+(MONTH(DATE(B1-1,9,1)-(WEEKDAY(DATE(B1-1,9,1),2)-1))=8))</f>
        <v>40805</v>
      </c>
      <c r="C30" s="3" t="str">
        <f t="shared" si="0"/>
        <v>月</v>
      </c>
      <c r="D30" s="3">
        <v>1</v>
      </c>
      <c r="E30" s="1">
        <f t="shared" ca="1" si="1"/>
        <v>40805</v>
      </c>
      <c r="F30" s="3"/>
      <c r="G30" s="3"/>
      <c r="H30" s="3"/>
      <c r="I30" s="3"/>
      <c r="J30" s="3"/>
    </row>
    <row r="31" spans="1:10" ht="14.25" x14ac:dyDescent="0.15">
      <c r="A31" s="23" t="s">
        <v>4</v>
      </c>
      <c r="B31" s="1">
        <f>B30+1</f>
        <v>40806</v>
      </c>
      <c r="C31" s="3" t="str">
        <f t="shared" si="0"/>
        <v>火</v>
      </c>
      <c r="D31" s="3">
        <f>IF(C31="月",1,0)</f>
        <v>0</v>
      </c>
      <c r="E31" s="1" t="str">
        <f t="shared" ca="1" si="1"/>
        <v/>
      </c>
      <c r="F31" s="3"/>
      <c r="G31" s="3"/>
      <c r="H31" s="3"/>
      <c r="I31" s="3"/>
      <c r="J31" s="3"/>
    </row>
    <row r="32" spans="1:10" ht="14.25" x14ac:dyDescent="0.15">
      <c r="A32" s="23" t="s">
        <v>14</v>
      </c>
      <c r="B32" s="1">
        <f>DATE(YEAR(B31),9,INT(23.2488+0.242194*(YEAR(B31)-1980)-INT((YEAR(B31)-1980)/4))
*(AND(1980&lt;=YEAR(B31),YEAR(B31)&lt;2099))
+INT(24.2488+0.242194*(YEAR(B31)-1980)-INT((YEAR(B31)-1980)/4))
*(AND(2100&lt;=YEAR(B31),YEAR(B31)&lt;2150)))</f>
        <v>40809</v>
      </c>
      <c r="C32" s="3" t="str">
        <f t="shared" si="0"/>
        <v>金</v>
      </c>
      <c r="D32" s="3">
        <v>1</v>
      </c>
      <c r="E32" s="1">
        <f t="shared" ca="1" si="1"/>
        <v>40809</v>
      </c>
      <c r="F32" s="3"/>
      <c r="G32" s="3"/>
      <c r="H32" s="3"/>
      <c r="I32" s="3"/>
      <c r="J32" s="3"/>
    </row>
    <row r="33" spans="1:10" ht="14.25" x14ac:dyDescent="0.15">
      <c r="A33" s="23" t="s">
        <v>4</v>
      </c>
      <c r="B33" s="1">
        <f>B32+1</f>
        <v>40810</v>
      </c>
      <c r="C33" s="3" t="str">
        <f t="shared" si="0"/>
        <v>土</v>
      </c>
      <c r="D33" s="3">
        <f>IF(C33="月",1,0)</f>
        <v>0</v>
      </c>
      <c r="E33" s="1" t="str">
        <f t="shared" ca="1" si="1"/>
        <v/>
      </c>
      <c r="F33" s="3"/>
      <c r="G33" s="3"/>
      <c r="H33" s="3"/>
      <c r="I33" s="3"/>
      <c r="J33" s="3"/>
    </row>
    <row r="34" spans="1:10" ht="14.25" x14ac:dyDescent="0.15">
      <c r="A34" s="23" t="s">
        <v>15</v>
      </c>
      <c r="B34" s="1">
        <f>(DATE(B1-1,10,1)-(WEEKDAY(DATE(B1-1,10,1),2)-1))
+7*(1+(MONTH(DATE(B1-1,10,1)-(WEEKDAY(DATE(B1-1,10,1),2)-1))=9))</f>
        <v>40826</v>
      </c>
      <c r="C34" s="3" t="str">
        <f t="shared" si="0"/>
        <v>月</v>
      </c>
      <c r="D34" s="3">
        <v>1</v>
      </c>
      <c r="E34" s="1">
        <f t="shared" ca="1" si="1"/>
        <v>40826</v>
      </c>
      <c r="F34" s="3"/>
      <c r="G34" s="3"/>
      <c r="H34" s="3"/>
      <c r="I34" s="3"/>
      <c r="J34" s="3"/>
    </row>
    <row r="35" spans="1:10" ht="14.25" x14ac:dyDescent="0.15">
      <c r="A35" s="23" t="s">
        <v>4</v>
      </c>
      <c r="B35" s="1">
        <f>B34+1</f>
        <v>40827</v>
      </c>
      <c r="C35" s="3" t="str">
        <f t="shared" si="0"/>
        <v>火</v>
      </c>
      <c r="D35" s="3">
        <f>IF(C35="月",1,0)</f>
        <v>0</v>
      </c>
      <c r="E35" s="1" t="str">
        <f t="shared" ca="1" si="1"/>
        <v/>
      </c>
      <c r="F35" s="3"/>
      <c r="G35" s="3"/>
      <c r="H35" s="3"/>
      <c r="I35" s="3"/>
      <c r="J35" s="3"/>
    </row>
    <row r="36" spans="1:10" ht="14.25" x14ac:dyDescent="0.15">
      <c r="A36" s="23" t="s">
        <v>16</v>
      </c>
      <c r="B36" s="1">
        <f>DATE(B1-1,11,3)</f>
        <v>40850</v>
      </c>
      <c r="C36" s="3" t="str">
        <f t="shared" si="0"/>
        <v>木</v>
      </c>
      <c r="D36" s="3">
        <v>1</v>
      </c>
      <c r="E36" s="1">
        <f t="shared" ca="1" si="1"/>
        <v>40850</v>
      </c>
      <c r="F36" s="3"/>
      <c r="G36" s="3"/>
      <c r="H36" s="3"/>
      <c r="I36" s="3"/>
      <c r="J36" s="3"/>
    </row>
    <row r="37" spans="1:10" ht="14.25" x14ac:dyDescent="0.15">
      <c r="A37" s="23" t="s">
        <v>4</v>
      </c>
      <c r="B37" s="1">
        <f>B36+1</f>
        <v>40851</v>
      </c>
      <c r="C37" s="3" t="str">
        <f t="shared" si="0"/>
        <v>金</v>
      </c>
      <c r="D37" s="3">
        <f>IF(C37="月",1,0)</f>
        <v>0</v>
      </c>
      <c r="E37" s="1" t="str">
        <f t="shared" ca="1" si="1"/>
        <v/>
      </c>
      <c r="F37" s="3"/>
      <c r="G37" s="3"/>
      <c r="H37" s="3"/>
      <c r="I37" s="3"/>
      <c r="J37" s="3"/>
    </row>
    <row r="38" spans="1:10" ht="14.25" x14ac:dyDescent="0.15">
      <c r="A38" s="23" t="s">
        <v>17</v>
      </c>
      <c r="B38" s="1">
        <f>DATE(B1-1,11,23)</f>
        <v>40870</v>
      </c>
      <c r="C38" s="3" t="str">
        <f t="shared" si="0"/>
        <v>水</v>
      </c>
      <c r="D38" s="3">
        <v>1</v>
      </c>
      <c r="E38" s="1">
        <f t="shared" ca="1" si="1"/>
        <v>40870</v>
      </c>
      <c r="F38" s="3"/>
      <c r="G38" s="3"/>
      <c r="H38" s="3"/>
      <c r="I38" s="3"/>
      <c r="J38" s="3"/>
    </row>
    <row r="39" spans="1:10" ht="14.25" x14ac:dyDescent="0.15">
      <c r="A39" s="23" t="s">
        <v>4</v>
      </c>
      <c r="B39" s="1">
        <f>B38+1</f>
        <v>40871</v>
      </c>
      <c r="C39" s="3" t="str">
        <f t="shared" si="0"/>
        <v>木</v>
      </c>
      <c r="D39" s="3">
        <f>IF(C39="月",1,0)</f>
        <v>0</v>
      </c>
      <c r="E39" s="1" t="str">
        <f t="shared" ca="1" si="1"/>
        <v/>
      </c>
      <c r="F39" s="3"/>
      <c r="G39" s="3"/>
      <c r="H39" s="3"/>
      <c r="I39" s="3"/>
      <c r="J39" s="3"/>
    </row>
    <row r="40" spans="1:10" ht="14.25" x14ac:dyDescent="0.15">
      <c r="A40" s="23" t="s">
        <v>18</v>
      </c>
      <c r="B40" s="1">
        <f>DATE(B1-1,12,23)</f>
        <v>40900</v>
      </c>
      <c r="C40" s="3" t="str">
        <f t="shared" si="0"/>
        <v>金</v>
      </c>
      <c r="D40" s="3">
        <v>1</v>
      </c>
      <c r="E40" s="1">
        <f t="shared" ca="1" si="1"/>
        <v>40900</v>
      </c>
      <c r="F40" s="3"/>
      <c r="G40" s="3"/>
      <c r="H40" s="3"/>
      <c r="I40" s="3"/>
      <c r="J40" s="3"/>
    </row>
    <row r="41" spans="1:10" ht="14.25" x14ac:dyDescent="0.15">
      <c r="A41" s="23" t="s">
        <v>4</v>
      </c>
      <c r="B41" s="1">
        <f>B40+1</f>
        <v>40901</v>
      </c>
      <c r="C41" s="3" t="str">
        <f t="shared" si="0"/>
        <v>土</v>
      </c>
      <c r="D41" s="3">
        <f>IF(C41="月",1,0)</f>
        <v>0</v>
      </c>
      <c r="E41" s="1" t="str">
        <f t="shared" ca="1" si="1"/>
        <v/>
      </c>
      <c r="F41" s="3"/>
      <c r="G41" s="3"/>
      <c r="H41" s="3"/>
      <c r="I41" s="3"/>
      <c r="J41" s="3"/>
    </row>
    <row r="42" spans="1:10" ht="14.25" x14ac:dyDescent="0.15">
      <c r="A42" s="23" t="s">
        <v>19</v>
      </c>
      <c r="B42" s="1">
        <f>DATE(B1-1,12,30)</f>
        <v>40907</v>
      </c>
      <c r="C42" s="3" t="str">
        <f t="shared" si="0"/>
        <v>金</v>
      </c>
      <c r="D42" s="3">
        <v>1</v>
      </c>
      <c r="E42" s="1">
        <f t="shared" ca="1" si="1"/>
        <v>40907</v>
      </c>
      <c r="F42" s="3"/>
      <c r="G42" s="3"/>
      <c r="H42" s="3"/>
      <c r="I42" s="3"/>
      <c r="J42" s="3"/>
    </row>
    <row r="43" spans="1:10" ht="14.25" x14ac:dyDescent="0.15">
      <c r="A43" s="23" t="s">
        <v>19</v>
      </c>
      <c r="B43" s="1">
        <f>DATE(B1-1,12,31)</f>
        <v>40908</v>
      </c>
      <c r="C43" s="3" t="str">
        <f t="shared" ref="C43:C74" si="2">TEXT(B43,"aaa")</f>
        <v>土</v>
      </c>
      <c r="D43" s="3">
        <v>1</v>
      </c>
      <c r="E43" s="1">
        <f t="shared" ref="E43:E74" ca="1" si="3">IF(AND(CELL("type",F43)&lt;&gt;"b",F43=1),B43,IF(AND(CELL("type",F43)&lt;&gt;"b",F43=0),"",IF(D43=1,B43,"")))</f>
        <v>40908</v>
      </c>
      <c r="F43" s="3"/>
      <c r="G43" s="3"/>
      <c r="H43" s="3"/>
      <c r="I43" s="3"/>
      <c r="J43" s="3"/>
    </row>
    <row r="44" spans="1:10" ht="14.25" x14ac:dyDescent="0.15">
      <c r="A44" s="23" t="s">
        <v>0</v>
      </c>
      <c r="B44" s="1">
        <f>DATE(B1-1+1,1,1)</f>
        <v>40909</v>
      </c>
      <c r="C44" s="3" t="str">
        <f t="shared" si="2"/>
        <v>日</v>
      </c>
      <c r="D44" s="3">
        <v>1</v>
      </c>
      <c r="E44" s="1">
        <f t="shared" ca="1" si="3"/>
        <v>40909</v>
      </c>
      <c r="F44" s="3"/>
      <c r="G44" s="3"/>
      <c r="H44" s="3"/>
      <c r="I44" s="3"/>
      <c r="J44" s="3"/>
    </row>
    <row r="45" spans="1:10" ht="14.25" x14ac:dyDescent="0.15">
      <c r="A45" s="23" t="s">
        <v>1</v>
      </c>
      <c r="B45" s="1">
        <f>DATE(B1-1+1,1,2)</f>
        <v>40910</v>
      </c>
      <c r="C45" s="3" t="str">
        <f t="shared" si="2"/>
        <v>月</v>
      </c>
      <c r="D45" s="3">
        <v>1</v>
      </c>
      <c r="E45" s="1">
        <f t="shared" ca="1" si="3"/>
        <v>40910</v>
      </c>
      <c r="F45" s="3"/>
      <c r="G45" s="3"/>
      <c r="H45" s="3"/>
      <c r="I45" s="3"/>
      <c r="J45" s="3"/>
    </row>
    <row r="46" spans="1:10" ht="14.25" x14ac:dyDescent="0.15">
      <c r="A46" s="23" t="s">
        <v>1</v>
      </c>
      <c r="B46" s="1">
        <f>DATE(B1-1+1,1,3)</f>
        <v>40911</v>
      </c>
      <c r="C46" s="3" t="str">
        <f t="shared" si="2"/>
        <v>火</v>
      </c>
      <c r="D46" s="3">
        <v>1</v>
      </c>
      <c r="E46" s="1">
        <f t="shared" ca="1" si="3"/>
        <v>40911</v>
      </c>
      <c r="F46" s="3"/>
      <c r="G46" s="3"/>
      <c r="H46" s="3"/>
      <c r="I46" s="3"/>
      <c r="J46" s="3"/>
    </row>
    <row r="47" spans="1:10" ht="14.25" x14ac:dyDescent="0.15">
      <c r="A47" s="23" t="s">
        <v>2</v>
      </c>
      <c r="B47" s="1">
        <f>DATE(B1-1+1,1,4)</f>
        <v>40912</v>
      </c>
      <c r="C47" s="3" t="str">
        <f t="shared" si="2"/>
        <v>水</v>
      </c>
      <c r="D47" s="3">
        <f>IF(OR(C47="土",C47="日"),1,0)</f>
        <v>0</v>
      </c>
      <c r="E47" s="1" t="str">
        <f t="shared" ca="1" si="3"/>
        <v/>
      </c>
      <c r="F47" s="3"/>
      <c r="G47" s="3"/>
      <c r="H47" s="3"/>
      <c r="I47" s="3"/>
      <c r="J47" s="3"/>
    </row>
    <row r="48" spans="1:10" ht="14.25" x14ac:dyDescent="0.15">
      <c r="A48" s="23" t="s">
        <v>3</v>
      </c>
      <c r="B48" s="1">
        <f>(DATE(B1-1+1,1,1)-(WEEKDAY(DATE(B1-1+1,1,1),2)-1))
+7*(1+(MONTH(DATE(B1-1+1,1,1)-(WEEKDAY(DATE(B1-1+1,1,1),2)-1))=12))</f>
        <v>40917</v>
      </c>
      <c r="C48" s="3" t="str">
        <f t="shared" si="2"/>
        <v>月</v>
      </c>
      <c r="D48" s="3">
        <v>1</v>
      </c>
      <c r="E48" s="1">
        <f t="shared" ca="1" si="3"/>
        <v>40917</v>
      </c>
      <c r="F48" s="3"/>
      <c r="G48" s="3"/>
      <c r="H48" s="3"/>
      <c r="I48" s="3"/>
      <c r="J48" s="3"/>
    </row>
    <row r="49" spans="1:10" ht="14.25" x14ac:dyDescent="0.15">
      <c r="A49" s="23" t="s">
        <v>4</v>
      </c>
      <c r="B49" s="1">
        <f>B48+1</f>
        <v>40918</v>
      </c>
      <c r="C49" s="3" t="str">
        <f t="shared" si="2"/>
        <v>火</v>
      </c>
      <c r="D49" s="3">
        <f>IF(C49="月",1,0)</f>
        <v>0</v>
      </c>
      <c r="E49" s="1" t="str">
        <f t="shared" ca="1" si="3"/>
        <v/>
      </c>
      <c r="F49" s="3"/>
      <c r="G49" s="3"/>
      <c r="H49" s="3"/>
      <c r="I49" s="3"/>
      <c r="J49" s="3"/>
    </row>
    <row r="50" spans="1:10" ht="14.25" x14ac:dyDescent="0.15">
      <c r="A50" s="23" t="s">
        <v>5</v>
      </c>
      <c r="B50" s="1">
        <f>DATE(B1-1+1,2,11)</f>
        <v>40950</v>
      </c>
      <c r="C50" s="3" t="str">
        <f t="shared" si="2"/>
        <v>土</v>
      </c>
      <c r="D50" s="3">
        <v>1</v>
      </c>
      <c r="E50" s="1">
        <f t="shared" ca="1" si="3"/>
        <v>40950</v>
      </c>
      <c r="F50" s="3"/>
      <c r="G50" s="3"/>
      <c r="H50" s="3"/>
      <c r="I50" s="3"/>
      <c r="J50" s="3"/>
    </row>
    <row r="51" spans="1:10" ht="14.25" x14ac:dyDescent="0.15">
      <c r="A51" s="23" t="s">
        <v>4</v>
      </c>
      <c r="B51" s="1">
        <f>B50+1</f>
        <v>40951</v>
      </c>
      <c r="C51" s="3" t="str">
        <f t="shared" si="2"/>
        <v>日</v>
      </c>
      <c r="D51" s="3">
        <f>IF(C51="月",1,0)</f>
        <v>0</v>
      </c>
      <c r="E51" s="1" t="str">
        <f t="shared" ca="1" si="3"/>
        <v/>
      </c>
      <c r="F51" s="3"/>
      <c r="G51" s="3"/>
      <c r="H51" s="3"/>
      <c r="I51" s="3"/>
      <c r="J51" s="3"/>
    </row>
    <row r="52" spans="1:10" ht="14.25" x14ac:dyDescent="0.15">
      <c r="A52" s="23" t="s">
        <v>6</v>
      </c>
      <c r="B52" s="1">
        <f>DATE(YEAR(B51),3,INT(20.8431+0.242194*(YEAR(B51)-1980)-INT((YEAR(B51)-1980)/4))
*(AND(1980&lt;=YEAR(B51),YEAR(B51)&lt;2099))
+INT(21.851+0.242194*(YEAR(B51)-1980)-INT((YEAR(B51)-1980)/4))
*(AND(2100&lt;=YEAR(B51),YEAR(B51)&lt;2150)))</f>
        <v>40988</v>
      </c>
      <c r="C52" s="3" t="str">
        <f t="shared" si="2"/>
        <v>火</v>
      </c>
      <c r="D52" s="3">
        <v>1</v>
      </c>
      <c r="E52" s="1">
        <f t="shared" ca="1" si="3"/>
        <v>40988</v>
      </c>
      <c r="F52" s="3"/>
      <c r="G52" s="3"/>
      <c r="H52" s="3"/>
      <c r="I52" s="3"/>
      <c r="J52" s="3"/>
    </row>
    <row r="53" spans="1:10" ht="14.25" x14ac:dyDescent="0.15">
      <c r="A53" s="23" t="s">
        <v>4</v>
      </c>
      <c r="B53" s="1">
        <f>B52+1</f>
        <v>40989</v>
      </c>
      <c r="C53" s="3" t="str">
        <f t="shared" si="2"/>
        <v>水</v>
      </c>
      <c r="D53" s="3">
        <f>IF(C53="月",1,0)</f>
        <v>0</v>
      </c>
      <c r="E53" s="1" t="str">
        <f t="shared" ca="1" si="3"/>
        <v/>
      </c>
      <c r="F53" s="3"/>
      <c r="G53" s="3"/>
      <c r="H53" s="3"/>
      <c r="I53" s="3"/>
      <c r="J53" s="3"/>
    </row>
    <row r="54" spans="1:10" ht="14.25" x14ac:dyDescent="0.15">
      <c r="A54" s="23" t="s">
        <v>7</v>
      </c>
      <c r="B54" s="1">
        <f>DATE(B1-1+1,4,29)</f>
        <v>41028</v>
      </c>
      <c r="C54" s="3" t="str">
        <f t="shared" si="2"/>
        <v>日</v>
      </c>
      <c r="D54" s="3">
        <v>1</v>
      </c>
      <c r="E54" s="1">
        <f t="shared" ca="1" si="3"/>
        <v>41028</v>
      </c>
      <c r="F54" s="3"/>
      <c r="G54" s="3"/>
      <c r="H54" s="3"/>
      <c r="I54" s="3"/>
      <c r="J54" s="3"/>
    </row>
    <row r="55" spans="1:10" ht="14.25" x14ac:dyDescent="0.15">
      <c r="A55" s="23" t="s">
        <v>4</v>
      </c>
      <c r="B55" s="1">
        <f>B54+1</f>
        <v>41029</v>
      </c>
      <c r="C55" s="3" t="str">
        <f t="shared" si="2"/>
        <v>月</v>
      </c>
      <c r="D55" s="3">
        <f>IF(C55="月",1,0)</f>
        <v>1</v>
      </c>
      <c r="E55" s="1">
        <f t="shared" ca="1" si="3"/>
        <v>41029</v>
      </c>
      <c r="F55" s="3"/>
      <c r="G55" s="3"/>
      <c r="H55" s="3"/>
      <c r="I55" s="3"/>
      <c r="J55" s="3"/>
    </row>
    <row r="56" spans="1:10" ht="14.25" x14ac:dyDescent="0.15">
      <c r="A56" s="23" t="s">
        <v>8</v>
      </c>
      <c r="B56" s="1">
        <f>DATE(B1-1+1,5,1)</f>
        <v>41030</v>
      </c>
      <c r="C56" s="3" t="str">
        <f t="shared" si="2"/>
        <v>火</v>
      </c>
      <c r="D56" s="3">
        <v>0</v>
      </c>
      <c r="E56" s="1" t="str">
        <f t="shared" ca="1" si="3"/>
        <v/>
      </c>
      <c r="F56" s="3"/>
      <c r="G56" s="3"/>
      <c r="H56" s="3"/>
      <c r="I56" s="3"/>
      <c r="J56" s="3"/>
    </row>
    <row r="57" spans="1:10" ht="14.25" x14ac:dyDescent="0.15">
      <c r="A57" s="23" t="s">
        <v>9</v>
      </c>
      <c r="B57" s="1">
        <f>DATE(B1-1+1,5,3)</f>
        <v>41032</v>
      </c>
      <c r="C57" s="3" t="str">
        <f t="shared" si="2"/>
        <v>木</v>
      </c>
      <c r="D57" s="3">
        <v>1</v>
      </c>
      <c r="E57" s="1">
        <f t="shared" ca="1" si="3"/>
        <v>41032</v>
      </c>
      <c r="F57" s="3"/>
      <c r="G57" s="3"/>
      <c r="H57" s="3"/>
      <c r="I57" s="3"/>
      <c r="J57" s="3"/>
    </row>
    <row r="58" spans="1:10" ht="14.25" x14ac:dyDescent="0.15">
      <c r="A58" s="23" t="s">
        <v>10</v>
      </c>
      <c r="B58" s="1">
        <f>DATE(B1-1+1,5,4)</f>
        <v>41033</v>
      </c>
      <c r="C58" s="3" t="str">
        <f t="shared" si="2"/>
        <v>金</v>
      </c>
      <c r="D58" s="3">
        <v>1</v>
      </c>
      <c r="E58" s="1">
        <f t="shared" ca="1" si="3"/>
        <v>41033</v>
      </c>
      <c r="F58" s="3"/>
      <c r="G58" s="3"/>
      <c r="H58" s="3"/>
      <c r="I58" s="3"/>
      <c r="J58" s="3"/>
    </row>
    <row r="59" spans="1:10" ht="14.25" x14ac:dyDescent="0.15">
      <c r="A59" s="23" t="s">
        <v>11</v>
      </c>
      <c r="B59" s="1">
        <f>DATE(B1-1+1,5,5)</f>
        <v>41034</v>
      </c>
      <c r="C59" s="3" t="str">
        <f t="shared" si="2"/>
        <v>土</v>
      </c>
      <c r="D59" s="3">
        <v>1</v>
      </c>
      <c r="E59" s="1">
        <f t="shared" ca="1" si="3"/>
        <v>41034</v>
      </c>
      <c r="F59" s="3"/>
      <c r="G59" s="3"/>
      <c r="H59" s="3"/>
      <c r="I59" s="3"/>
      <c r="J59" s="3"/>
    </row>
    <row r="60" spans="1:10" ht="14.25" x14ac:dyDescent="0.15">
      <c r="A60" s="23" t="s">
        <v>4</v>
      </c>
      <c r="B60" s="1">
        <f>B59+1</f>
        <v>41035</v>
      </c>
      <c r="C60" s="3" t="str">
        <f t="shared" si="2"/>
        <v>日</v>
      </c>
      <c r="D60" s="3">
        <f>IF(OR(C60="月",C60="火",C60="水"),1,0)</f>
        <v>0</v>
      </c>
      <c r="E60" s="1" t="str">
        <f t="shared" ca="1" si="3"/>
        <v/>
      </c>
      <c r="F60" s="3"/>
      <c r="G60" s="3"/>
      <c r="H60" s="3"/>
      <c r="I60" s="3"/>
      <c r="J60" s="3"/>
    </row>
    <row r="61" spans="1:10" ht="14.25" x14ac:dyDescent="0.15">
      <c r="A61" s="23" t="s">
        <v>12</v>
      </c>
      <c r="B61" s="1">
        <f>(DATE(B1-1+1,7,1)-(WEEKDAY(DATE(B1-1+1,7,1),2)-1))
+7*(2+(MONTH(DATE(B1-1+1,7,1)-(WEEKDAY(DATE(B1-1+1,7,1),2)-1))=6))</f>
        <v>41106</v>
      </c>
      <c r="C61" s="3" t="str">
        <f t="shared" si="2"/>
        <v>月</v>
      </c>
      <c r="D61" s="3">
        <v>1</v>
      </c>
      <c r="E61" s="1">
        <f t="shared" ca="1" si="3"/>
        <v>41106</v>
      </c>
      <c r="F61" s="3"/>
      <c r="G61" s="3"/>
      <c r="H61" s="3"/>
      <c r="I61" s="3"/>
      <c r="J61" s="3"/>
    </row>
    <row r="62" spans="1:10" ht="14.25" x14ac:dyDescent="0.15">
      <c r="A62" s="23" t="s">
        <v>4</v>
      </c>
      <c r="B62" s="1">
        <f>B61+1</f>
        <v>41107</v>
      </c>
      <c r="C62" s="3" t="str">
        <f t="shared" si="2"/>
        <v>火</v>
      </c>
      <c r="D62" s="3">
        <f>IF(C62="月",1,0)</f>
        <v>0</v>
      </c>
      <c r="E62" s="1" t="str">
        <f t="shared" ca="1" si="3"/>
        <v/>
      </c>
      <c r="F62" s="3"/>
      <c r="G62" s="3"/>
      <c r="H62" s="3"/>
      <c r="I62" s="3"/>
      <c r="J62" s="3"/>
    </row>
    <row r="63" spans="1:10" ht="14.25" x14ac:dyDescent="0.15">
      <c r="A63" s="23" t="s">
        <v>13</v>
      </c>
      <c r="B63" s="1">
        <f>(DATE(B1-1+1,9,1)-(WEEKDAY(DATE(B1-1+1,9,1),2)-1))
+7*(2+(MONTH(DATE(B1-1+1,9,1)-(WEEKDAY(DATE(B1-1+1,9,1),2)-1))=8))</f>
        <v>41169</v>
      </c>
      <c r="C63" s="3" t="str">
        <f t="shared" si="2"/>
        <v>月</v>
      </c>
      <c r="D63" s="3">
        <v>1</v>
      </c>
      <c r="E63" s="1">
        <f t="shared" ca="1" si="3"/>
        <v>41169</v>
      </c>
      <c r="F63" s="3"/>
      <c r="G63" s="3"/>
      <c r="H63" s="3"/>
      <c r="I63" s="3"/>
      <c r="J63" s="3"/>
    </row>
    <row r="64" spans="1:10" ht="14.25" x14ac:dyDescent="0.15">
      <c r="A64" s="23" t="s">
        <v>4</v>
      </c>
      <c r="B64" s="1">
        <f>B63+1</f>
        <v>41170</v>
      </c>
      <c r="C64" s="3" t="str">
        <f t="shared" si="2"/>
        <v>火</v>
      </c>
      <c r="D64" s="3">
        <f>IF(C64="月",1,0)</f>
        <v>0</v>
      </c>
      <c r="E64" s="1" t="str">
        <f t="shared" ca="1" si="3"/>
        <v/>
      </c>
      <c r="F64" s="3"/>
      <c r="G64" s="3"/>
      <c r="H64" s="3"/>
      <c r="I64" s="3"/>
      <c r="J64" s="3"/>
    </row>
    <row r="65" spans="1:10" ht="14.25" x14ac:dyDescent="0.15">
      <c r="A65" s="23" t="s">
        <v>14</v>
      </c>
      <c r="B65" s="1">
        <f>DATE(YEAR(B64),9,INT(23.2488+0.242194*(YEAR(B64)-1980)-INT((YEAR(B64)-1980)/4))
*(AND(1980&lt;=YEAR(B64),YEAR(B64)&lt;2099))
+INT(24.2488+0.242194*(YEAR(B64)-1980)-INT((YEAR(B64)-1980)/4))
*(AND(2100&lt;=YEAR(B64),YEAR(B64)&lt;2150)))</f>
        <v>41174</v>
      </c>
      <c r="C65" s="3" t="str">
        <f t="shared" si="2"/>
        <v>土</v>
      </c>
      <c r="D65" s="3">
        <v>1</v>
      </c>
      <c r="E65" s="1">
        <f t="shared" ca="1" si="3"/>
        <v>41174</v>
      </c>
      <c r="F65" s="3"/>
      <c r="G65" s="3"/>
      <c r="H65" s="3"/>
      <c r="I65" s="3"/>
      <c r="J65" s="3"/>
    </row>
    <row r="66" spans="1:10" ht="14.25" x14ac:dyDescent="0.15">
      <c r="A66" s="23" t="s">
        <v>4</v>
      </c>
      <c r="B66" s="1">
        <f>B65+1</f>
        <v>41175</v>
      </c>
      <c r="C66" s="3" t="str">
        <f t="shared" si="2"/>
        <v>日</v>
      </c>
      <c r="D66" s="3">
        <f>IF(C66="月",1,0)</f>
        <v>0</v>
      </c>
      <c r="E66" s="1" t="str">
        <f t="shared" ca="1" si="3"/>
        <v/>
      </c>
      <c r="F66" s="3"/>
      <c r="G66" s="3"/>
      <c r="H66" s="3"/>
      <c r="I66" s="3"/>
      <c r="J66" s="3"/>
    </row>
    <row r="67" spans="1:10" ht="14.25" x14ac:dyDescent="0.15">
      <c r="A67" s="23" t="s">
        <v>15</v>
      </c>
      <c r="B67" s="1">
        <f>(DATE(B1-1+1,10,1)-(WEEKDAY(DATE(B1-1+1,10,1),2)-1))
+7*(1+(MONTH(DATE(B1-1+1,10,1)-(WEEKDAY(DATE(B1-1+1,10,1),2)-1))=9))</f>
        <v>41190</v>
      </c>
      <c r="C67" s="3" t="str">
        <f t="shared" si="2"/>
        <v>月</v>
      </c>
      <c r="D67" s="3">
        <v>1</v>
      </c>
      <c r="E67" s="1">
        <f t="shared" ca="1" si="3"/>
        <v>41190</v>
      </c>
      <c r="F67" s="3"/>
      <c r="G67" s="3"/>
      <c r="H67" s="3"/>
      <c r="I67" s="3"/>
      <c r="J67" s="3"/>
    </row>
    <row r="68" spans="1:10" ht="14.25" x14ac:dyDescent="0.15">
      <c r="A68" s="23" t="s">
        <v>4</v>
      </c>
      <c r="B68" s="1">
        <f>B67+1</f>
        <v>41191</v>
      </c>
      <c r="C68" s="3" t="str">
        <f t="shared" si="2"/>
        <v>火</v>
      </c>
      <c r="D68" s="3">
        <f>IF(C68="月",1,0)</f>
        <v>0</v>
      </c>
      <c r="E68" s="1" t="str">
        <f t="shared" ca="1" si="3"/>
        <v/>
      </c>
      <c r="F68" s="3"/>
      <c r="G68" s="3"/>
      <c r="H68" s="3"/>
      <c r="I68" s="3"/>
      <c r="J68" s="3"/>
    </row>
    <row r="69" spans="1:10" ht="14.25" x14ac:dyDescent="0.15">
      <c r="A69" s="23" t="s">
        <v>16</v>
      </c>
      <c r="B69" s="1">
        <f>DATE(B1-1+1,11,3)</f>
        <v>41216</v>
      </c>
      <c r="C69" s="3" t="str">
        <f t="shared" si="2"/>
        <v>土</v>
      </c>
      <c r="D69" s="3">
        <v>1</v>
      </c>
      <c r="E69" s="1">
        <f t="shared" ca="1" si="3"/>
        <v>41216</v>
      </c>
      <c r="F69" s="3"/>
      <c r="G69" s="3"/>
      <c r="H69" s="3"/>
      <c r="I69" s="3"/>
      <c r="J69" s="3"/>
    </row>
    <row r="70" spans="1:10" ht="14.25" x14ac:dyDescent="0.15">
      <c r="A70" s="23" t="s">
        <v>4</v>
      </c>
      <c r="B70" s="1">
        <f>B69+1</f>
        <v>41217</v>
      </c>
      <c r="C70" s="3" t="str">
        <f t="shared" si="2"/>
        <v>日</v>
      </c>
      <c r="D70" s="3">
        <f>IF(C70="月",1,0)</f>
        <v>0</v>
      </c>
      <c r="E70" s="1" t="str">
        <f t="shared" ca="1" si="3"/>
        <v/>
      </c>
      <c r="F70" s="3"/>
      <c r="G70" s="3"/>
      <c r="H70" s="3"/>
      <c r="I70" s="3"/>
      <c r="J70" s="3"/>
    </row>
    <row r="71" spans="1:10" ht="14.25" x14ac:dyDescent="0.15">
      <c r="A71" s="23" t="s">
        <v>17</v>
      </c>
      <c r="B71" s="1">
        <f>DATE(B1-1+1,11,23)</f>
        <v>41236</v>
      </c>
      <c r="C71" s="3" t="str">
        <f t="shared" si="2"/>
        <v>金</v>
      </c>
      <c r="D71" s="3">
        <v>1</v>
      </c>
      <c r="E71" s="1">
        <f t="shared" ca="1" si="3"/>
        <v>41236</v>
      </c>
      <c r="F71" s="3"/>
      <c r="G71" s="3"/>
      <c r="H71" s="3"/>
      <c r="I71" s="3"/>
      <c r="J71" s="3"/>
    </row>
    <row r="72" spans="1:10" ht="14.25" x14ac:dyDescent="0.15">
      <c r="A72" s="23" t="s">
        <v>4</v>
      </c>
      <c r="B72" s="1">
        <f>B71+1</f>
        <v>41237</v>
      </c>
      <c r="C72" s="3" t="str">
        <f t="shared" si="2"/>
        <v>土</v>
      </c>
      <c r="D72" s="3">
        <f>IF(C72="月",1,0)</f>
        <v>0</v>
      </c>
      <c r="E72" s="1" t="str">
        <f t="shared" ca="1" si="3"/>
        <v/>
      </c>
      <c r="F72" s="3"/>
      <c r="G72" s="3"/>
      <c r="H72" s="3"/>
      <c r="I72" s="3"/>
      <c r="J72" s="3"/>
    </row>
    <row r="73" spans="1:10" ht="14.25" x14ac:dyDescent="0.15">
      <c r="A73" s="23" t="s">
        <v>18</v>
      </c>
      <c r="B73" s="1">
        <f>DATE(B1-1+1,12,23)</f>
        <v>41266</v>
      </c>
      <c r="C73" s="3" t="str">
        <f t="shared" si="2"/>
        <v>日</v>
      </c>
      <c r="D73" s="3">
        <v>1</v>
      </c>
      <c r="E73" s="1">
        <f t="shared" ca="1" si="3"/>
        <v>41266</v>
      </c>
      <c r="F73" s="3"/>
      <c r="G73" s="3"/>
      <c r="H73" s="3"/>
      <c r="I73" s="3"/>
      <c r="J73" s="3"/>
    </row>
    <row r="74" spans="1:10" ht="14.25" x14ac:dyDescent="0.15">
      <c r="A74" s="23" t="s">
        <v>4</v>
      </c>
      <c r="B74" s="1">
        <f>B73+1</f>
        <v>41267</v>
      </c>
      <c r="C74" s="3" t="str">
        <f t="shared" si="2"/>
        <v>月</v>
      </c>
      <c r="D74" s="3">
        <f>IF(C74="月",1,0)</f>
        <v>1</v>
      </c>
      <c r="E74" s="1">
        <f t="shared" ca="1" si="3"/>
        <v>41267</v>
      </c>
      <c r="F74" s="3"/>
      <c r="G74" s="3"/>
      <c r="H74" s="3"/>
      <c r="I74" s="3"/>
      <c r="J74" s="3"/>
    </row>
    <row r="75" spans="1:10" ht="14.25" x14ac:dyDescent="0.15">
      <c r="A75" s="23" t="s">
        <v>19</v>
      </c>
      <c r="B75" s="1">
        <f>DATE(B1-1+1,12,30)</f>
        <v>41273</v>
      </c>
      <c r="C75" s="3" t="str">
        <f>TEXT(B75,"aaa")</f>
        <v>日</v>
      </c>
      <c r="D75" s="3">
        <v>1</v>
      </c>
      <c r="E75" s="1">
        <f ca="1">IF(AND(CELL("type",F75)&lt;&gt;"b",F75=1),B75,IF(AND(CELL("type",F75)&lt;&gt;"b",F75=0),"",IF(D75=1,B75,"")))</f>
        <v>41273</v>
      </c>
      <c r="F75" s="3"/>
      <c r="G75" s="3"/>
      <c r="H75" s="3"/>
      <c r="I75" s="3"/>
      <c r="J75" s="3"/>
    </row>
    <row r="76" spans="1:10" ht="14.25" x14ac:dyDescent="0.15">
      <c r="A76" s="23" t="s">
        <v>19</v>
      </c>
      <c r="B76" s="1">
        <f>DATE(B1-1+1,12,31)</f>
        <v>41274</v>
      </c>
      <c r="C76" s="3" t="str">
        <f>TEXT(B76,"aaa")</f>
        <v>月</v>
      </c>
      <c r="D76" s="3">
        <v>1</v>
      </c>
      <c r="E76" s="1">
        <f ca="1">IF(AND(CELL("type",F76)&lt;&gt;"b",F76=1),B76,IF(AND(CELL("type",F76)&lt;&gt;"b",F76=0),"",IF(D76=1,B76,"")))</f>
        <v>41274</v>
      </c>
      <c r="F76" s="3"/>
      <c r="G76" s="3"/>
      <c r="H76" s="3"/>
      <c r="I76" s="3"/>
      <c r="J76" s="3"/>
    </row>
    <row r="77" spans="1:10" ht="14.25" x14ac:dyDescent="0.15">
      <c r="A77" s="23" t="s">
        <v>0</v>
      </c>
      <c r="B77" s="1">
        <f>DATE(B1-1+2,1,1)</f>
        <v>41275</v>
      </c>
      <c r="C77" s="3" t="str">
        <f t="shared" ref="C77:C107" si="4">TEXT(B77,"aaa")</f>
        <v>火</v>
      </c>
      <c r="D77" s="3">
        <v>1</v>
      </c>
      <c r="E77" s="1">
        <f t="shared" ref="E77:E107" ca="1" si="5">IF(AND(CELL("type",F77)&lt;&gt;"b",F77=1),B77,IF(AND(CELL("type",F77)&lt;&gt;"b",F77=0),"",IF(D77=1,B77,"")))</f>
        <v>41275</v>
      </c>
      <c r="F77" s="3"/>
      <c r="G77" s="3"/>
      <c r="H77" s="3"/>
      <c r="I77" s="3"/>
      <c r="J77" s="3"/>
    </row>
    <row r="78" spans="1:10" ht="14.25" x14ac:dyDescent="0.15">
      <c r="A78" s="23" t="s">
        <v>1</v>
      </c>
      <c r="B78" s="1">
        <f>DATE(B1-1+2,1,2)</f>
        <v>41276</v>
      </c>
      <c r="C78" s="3" t="str">
        <f t="shared" si="4"/>
        <v>水</v>
      </c>
      <c r="D78" s="3">
        <v>1</v>
      </c>
      <c r="E78" s="1">
        <f t="shared" ca="1" si="5"/>
        <v>41276</v>
      </c>
      <c r="F78" s="3"/>
      <c r="G78" s="3"/>
      <c r="H78" s="3"/>
      <c r="I78" s="3"/>
      <c r="J78" s="3"/>
    </row>
    <row r="79" spans="1:10" ht="14.25" x14ac:dyDescent="0.15">
      <c r="A79" s="23" t="s">
        <v>1</v>
      </c>
      <c r="B79" s="1">
        <f>DATE(B1-1+2,1,3)</f>
        <v>41277</v>
      </c>
      <c r="C79" s="3" t="str">
        <f t="shared" si="4"/>
        <v>木</v>
      </c>
      <c r="D79" s="3">
        <v>1</v>
      </c>
      <c r="E79" s="1">
        <f t="shared" ca="1" si="5"/>
        <v>41277</v>
      </c>
      <c r="F79" s="3"/>
      <c r="G79" s="3"/>
      <c r="H79" s="3"/>
      <c r="I79" s="3"/>
      <c r="J79" s="3"/>
    </row>
    <row r="80" spans="1:10" ht="14.25" x14ac:dyDescent="0.15">
      <c r="A80" s="23" t="s">
        <v>2</v>
      </c>
      <c r="B80" s="1">
        <f>DATE(B1-1+2,1,4)</f>
        <v>41278</v>
      </c>
      <c r="C80" s="3" t="str">
        <f t="shared" si="4"/>
        <v>金</v>
      </c>
      <c r="D80" s="3">
        <f>IF(OR(C80="土",C80="日"),1,0)</f>
        <v>0</v>
      </c>
      <c r="E80" s="1" t="str">
        <f t="shared" ca="1" si="5"/>
        <v/>
      </c>
      <c r="F80" s="3"/>
      <c r="G80" s="3"/>
      <c r="H80" s="3"/>
      <c r="I80" s="3"/>
      <c r="J80" s="3"/>
    </row>
    <row r="81" spans="1:10" ht="14.25" x14ac:dyDescent="0.15">
      <c r="A81" s="23" t="s">
        <v>3</v>
      </c>
      <c r="B81" s="1">
        <f>(DATE(B1-1+2,1,1)-(WEEKDAY(DATE(B1-1+2,1,1),2)-1))
+7*(1+(MONTH(DATE(B1-1+2,1,1)-(WEEKDAY(DATE(B1-1+2,1,1),2)-1))=12))</f>
        <v>41288</v>
      </c>
      <c r="C81" s="3" t="str">
        <f t="shared" si="4"/>
        <v>月</v>
      </c>
      <c r="D81" s="3">
        <v>1</v>
      </c>
      <c r="E81" s="1">
        <f t="shared" ca="1" si="5"/>
        <v>41288</v>
      </c>
      <c r="F81" s="3"/>
      <c r="G81" s="3"/>
      <c r="H81" s="3"/>
      <c r="I81" s="3"/>
      <c r="J81" s="3"/>
    </row>
    <row r="82" spans="1:10" ht="14.25" x14ac:dyDescent="0.15">
      <c r="A82" s="23" t="s">
        <v>4</v>
      </c>
      <c r="B82" s="1">
        <f>B81+1</f>
        <v>41289</v>
      </c>
      <c r="C82" s="3" t="str">
        <f t="shared" si="4"/>
        <v>火</v>
      </c>
      <c r="D82" s="3">
        <f>IF(C82="月",1,0)</f>
        <v>0</v>
      </c>
      <c r="E82" s="1" t="str">
        <f t="shared" ca="1" si="5"/>
        <v/>
      </c>
      <c r="F82" s="3"/>
      <c r="G82" s="3"/>
      <c r="H82" s="3"/>
      <c r="I82" s="3"/>
      <c r="J82" s="3"/>
    </row>
    <row r="83" spans="1:10" ht="14.25" x14ac:dyDescent="0.15">
      <c r="A83" s="23" t="s">
        <v>5</v>
      </c>
      <c r="B83" s="1">
        <f>DATE(B1-1+2,2,11)</f>
        <v>41316</v>
      </c>
      <c r="C83" s="3" t="str">
        <f t="shared" si="4"/>
        <v>月</v>
      </c>
      <c r="D83" s="3">
        <v>1</v>
      </c>
      <c r="E83" s="1">
        <f t="shared" ca="1" si="5"/>
        <v>41316</v>
      </c>
      <c r="F83" s="3"/>
      <c r="G83" s="3"/>
      <c r="H83" s="3"/>
      <c r="I83" s="3"/>
      <c r="J83" s="3"/>
    </row>
    <row r="84" spans="1:10" ht="14.25" x14ac:dyDescent="0.15">
      <c r="A84" s="23" t="s">
        <v>4</v>
      </c>
      <c r="B84" s="1">
        <f>B83+1</f>
        <v>41317</v>
      </c>
      <c r="C84" s="3" t="str">
        <f t="shared" si="4"/>
        <v>火</v>
      </c>
      <c r="D84" s="3">
        <f>IF(C84="月",1,0)</f>
        <v>0</v>
      </c>
      <c r="E84" s="1" t="str">
        <f t="shared" ca="1" si="5"/>
        <v/>
      </c>
      <c r="F84" s="3"/>
      <c r="G84" s="3"/>
      <c r="H84" s="3"/>
      <c r="I84" s="3"/>
      <c r="J84" s="3"/>
    </row>
    <row r="85" spans="1:10" ht="14.25" x14ac:dyDescent="0.15">
      <c r="A85" s="23" t="s">
        <v>6</v>
      </c>
      <c r="B85" s="1">
        <f>DATE(YEAR(B84),3,INT(20.8431+0.242194*(YEAR(B84)-1980)-INT((YEAR(B84)-1980)/4))
*(AND(1980&lt;=YEAR(B84),YEAR(B84)&lt;2099))
+INT(21.851+0.242194*(YEAR(B84)-1980)-INT((YEAR(B84)-1980)/4))
*(AND(2100&lt;=YEAR(B84),YEAR(B84)&lt;2150)))</f>
        <v>41353</v>
      </c>
      <c r="C85" s="3" t="str">
        <f t="shared" si="4"/>
        <v>水</v>
      </c>
      <c r="D85" s="3">
        <v>1</v>
      </c>
      <c r="E85" s="1">
        <f t="shared" ca="1" si="5"/>
        <v>41353</v>
      </c>
      <c r="F85" s="3"/>
      <c r="G85" s="3"/>
      <c r="H85" s="3"/>
      <c r="I85" s="3"/>
      <c r="J85" s="3"/>
    </row>
    <row r="86" spans="1:10" ht="14.25" x14ac:dyDescent="0.15">
      <c r="A86" s="23" t="s">
        <v>4</v>
      </c>
      <c r="B86" s="1">
        <f>B85+1</f>
        <v>41354</v>
      </c>
      <c r="C86" s="3" t="str">
        <f t="shared" si="4"/>
        <v>木</v>
      </c>
      <c r="D86" s="3">
        <f>IF(C86="月",1,0)</f>
        <v>0</v>
      </c>
      <c r="E86" s="1" t="str">
        <f t="shared" ca="1" si="5"/>
        <v/>
      </c>
      <c r="F86" s="3"/>
      <c r="G86" s="3"/>
      <c r="H86" s="3"/>
      <c r="I86" s="3"/>
      <c r="J86" s="3"/>
    </row>
    <row r="87" spans="1:10" ht="14.25" x14ac:dyDescent="0.15">
      <c r="A87" s="23" t="s">
        <v>7</v>
      </c>
      <c r="B87" s="1">
        <f>DATE(B1-1+2,4,29)</f>
        <v>41393</v>
      </c>
      <c r="C87" s="3" t="str">
        <f t="shared" si="4"/>
        <v>月</v>
      </c>
      <c r="D87" s="3">
        <v>1</v>
      </c>
      <c r="E87" s="1">
        <f t="shared" ca="1" si="5"/>
        <v>41393</v>
      </c>
      <c r="F87" s="3"/>
      <c r="G87" s="3"/>
      <c r="H87" s="3"/>
      <c r="I87" s="3"/>
      <c r="J87" s="3"/>
    </row>
    <row r="88" spans="1:10" ht="14.25" x14ac:dyDescent="0.15">
      <c r="A88" s="23" t="s">
        <v>4</v>
      </c>
      <c r="B88" s="1">
        <f>B87+1</f>
        <v>41394</v>
      </c>
      <c r="C88" s="3" t="str">
        <f t="shared" si="4"/>
        <v>火</v>
      </c>
      <c r="D88" s="3">
        <f>IF(C88="月",1,0)</f>
        <v>0</v>
      </c>
      <c r="E88" s="1" t="str">
        <f t="shared" ca="1" si="5"/>
        <v/>
      </c>
      <c r="F88" s="3"/>
      <c r="G88" s="3"/>
      <c r="H88" s="3"/>
      <c r="I88" s="3"/>
      <c r="J88" s="3"/>
    </row>
    <row r="89" spans="1:10" ht="14.25" x14ac:dyDescent="0.15">
      <c r="A89" s="23" t="s">
        <v>8</v>
      </c>
      <c r="B89" s="1">
        <f>DATE(B1-1+2,5,1)</f>
        <v>41395</v>
      </c>
      <c r="C89" s="3" t="str">
        <f t="shared" si="4"/>
        <v>水</v>
      </c>
      <c r="D89" s="3">
        <v>0</v>
      </c>
      <c r="E89" s="1" t="str">
        <f t="shared" ca="1" si="5"/>
        <v/>
      </c>
      <c r="F89" s="3"/>
      <c r="G89" s="3"/>
      <c r="H89" s="3"/>
      <c r="I89" s="3"/>
      <c r="J89" s="3"/>
    </row>
    <row r="90" spans="1:10" ht="14.25" x14ac:dyDescent="0.15">
      <c r="A90" s="23" t="s">
        <v>9</v>
      </c>
      <c r="B90" s="1">
        <f>DATE(B1-1+2,5,3)</f>
        <v>41397</v>
      </c>
      <c r="C90" s="3" t="str">
        <f t="shared" si="4"/>
        <v>金</v>
      </c>
      <c r="D90" s="3">
        <v>1</v>
      </c>
      <c r="E90" s="1">
        <f t="shared" ca="1" si="5"/>
        <v>41397</v>
      </c>
      <c r="F90" s="3"/>
      <c r="G90" s="3"/>
      <c r="H90" s="3"/>
      <c r="I90" s="3"/>
      <c r="J90" s="3"/>
    </row>
    <row r="91" spans="1:10" ht="14.25" x14ac:dyDescent="0.15">
      <c r="A91" s="23" t="s">
        <v>10</v>
      </c>
      <c r="B91" s="1">
        <f>DATE(B1-1+2,5,4)</f>
        <v>41398</v>
      </c>
      <c r="C91" s="3" t="str">
        <f t="shared" si="4"/>
        <v>土</v>
      </c>
      <c r="D91" s="3">
        <v>1</v>
      </c>
      <c r="E91" s="1">
        <f t="shared" ca="1" si="5"/>
        <v>41398</v>
      </c>
      <c r="F91" s="3"/>
      <c r="G91" s="3"/>
      <c r="H91" s="3"/>
      <c r="I91" s="3"/>
      <c r="J91" s="3"/>
    </row>
    <row r="92" spans="1:10" ht="14.25" x14ac:dyDescent="0.15">
      <c r="A92" s="23" t="s">
        <v>11</v>
      </c>
      <c r="B92" s="1">
        <f>DATE(B1-1+2,5,5)</f>
        <v>41399</v>
      </c>
      <c r="C92" s="3" t="str">
        <f t="shared" si="4"/>
        <v>日</v>
      </c>
      <c r="D92" s="3">
        <v>1</v>
      </c>
      <c r="E92" s="1">
        <f t="shared" ca="1" si="5"/>
        <v>41399</v>
      </c>
      <c r="F92" s="3"/>
      <c r="G92" s="3"/>
      <c r="H92" s="3"/>
      <c r="I92" s="3"/>
      <c r="J92" s="3"/>
    </row>
    <row r="93" spans="1:10" ht="14.25" x14ac:dyDescent="0.15">
      <c r="A93" s="23" t="s">
        <v>4</v>
      </c>
      <c r="B93" s="1">
        <f>B92+1</f>
        <v>41400</v>
      </c>
      <c r="C93" s="3" t="str">
        <f t="shared" si="4"/>
        <v>月</v>
      </c>
      <c r="D93" s="3">
        <f>IF(OR(C93="月",C93="火",C93="水"),1,0)</f>
        <v>1</v>
      </c>
      <c r="E93" s="1">
        <f t="shared" ca="1" si="5"/>
        <v>41400</v>
      </c>
      <c r="F93" s="3"/>
      <c r="G93" s="3"/>
      <c r="H93" s="3"/>
      <c r="I93" s="3"/>
      <c r="J93" s="3"/>
    </row>
    <row r="94" spans="1:10" ht="14.25" x14ac:dyDescent="0.15">
      <c r="A94" s="23" t="s">
        <v>12</v>
      </c>
      <c r="B94" s="1">
        <f>(DATE(B1-1+2,7,1)-(WEEKDAY(DATE(B1-1+2,7,1),2)-1))
+7*(2+(MONTH(DATE(B1-1+2,7,1)-(WEEKDAY(DATE(B1-1+2,7,1),2)-1))=6))</f>
        <v>41470</v>
      </c>
      <c r="C94" s="3" t="str">
        <f t="shared" si="4"/>
        <v>月</v>
      </c>
      <c r="D94" s="3">
        <v>1</v>
      </c>
      <c r="E94" s="1">
        <f t="shared" ca="1" si="5"/>
        <v>41470</v>
      </c>
      <c r="F94" s="3"/>
      <c r="G94" s="3"/>
      <c r="H94" s="3"/>
      <c r="I94" s="3"/>
      <c r="J94" s="3"/>
    </row>
    <row r="95" spans="1:10" ht="14.25" x14ac:dyDescent="0.15">
      <c r="A95" s="23" t="s">
        <v>4</v>
      </c>
      <c r="B95" s="1">
        <f>B94+1</f>
        <v>41471</v>
      </c>
      <c r="C95" s="3" t="str">
        <f t="shared" si="4"/>
        <v>火</v>
      </c>
      <c r="D95" s="3">
        <f>IF(C95="月",1,0)</f>
        <v>0</v>
      </c>
      <c r="E95" s="1" t="str">
        <f t="shared" ca="1" si="5"/>
        <v/>
      </c>
      <c r="F95" s="3"/>
      <c r="G95" s="3"/>
      <c r="H95" s="3"/>
      <c r="I95" s="3"/>
      <c r="J95" s="3"/>
    </row>
    <row r="96" spans="1:10" ht="14.25" x14ac:dyDescent="0.15">
      <c r="A96" s="23" t="s">
        <v>13</v>
      </c>
      <c r="B96" s="1">
        <f>(DATE(B1-1+2,9,1)-(WEEKDAY(DATE(B1-1+2,9,1),2)-1))
+7*(2+(MONTH(DATE(B1-1+2,9,1)-(WEEKDAY(DATE(B1-1+2,9,1),2)-1))=8))</f>
        <v>41533</v>
      </c>
      <c r="C96" s="3" t="str">
        <f t="shared" si="4"/>
        <v>月</v>
      </c>
      <c r="D96" s="3">
        <v>1</v>
      </c>
      <c r="E96" s="1">
        <f t="shared" ca="1" si="5"/>
        <v>41533</v>
      </c>
      <c r="F96" s="3"/>
      <c r="G96" s="3"/>
      <c r="H96" s="3"/>
      <c r="I96" s="3"/>
      <c r="J96" s="3"/>
    </row>
    <row r="97" spans="1:10" ht="14.25" x14ac:dyDescent="0.15">
      <c r="A97" s="23" t="s">
        <v>4</v>
      </c>
      <c r="B97" s="1">
        <f>B96+1</f>
        <v>41534</v>
      </c>
      <c r="C97" s="3" t="str">
        <f t="shared" si="4"/>
        <v>火</v>
      </c>
      <c r="D97" s="3">
        <f>IF(C97="月",1,0)</f>
        <v>0</v>
      </c>
      <c r="E97" s="1" t="str">
        <f t="shared" ca="1" si="5"/>
        <v/>
      </c>
      <c r="F97" s="3"/>
      <c r="G97" s="3"/>
      <c r="H97" s="3"/>
      <c r="I97" s="3"/>
      <c r="J97" s="3"/>
    </row>
    <row r="98" spans="1:10" ht="14.25" x14ac:dyDescent="0.15">
      <c r="A98" s="23" t="s">
        <v>14</v>
      </c>
      <c r="B98" s="1">
        <f>DATE(YEAR(B97),9,INT(23.2488+0.242194*(YEAR(B97)-1980)-INT((YEAR(B97)-1980)/4))
*(AND(1980&lt;=YEAR(B97),YEAR(B97)&lt;2099))
+INT(24.2488+0.242194*(YEAR(B97)-1980)-INT((YEAR(B97)-1980)/4))
*(AND(2100&lt;=YEAR(B97),YEAR(B97)&lt;2150)))</f>
        <v>41540</v>
      </c>
      <c r="C98" s="3" t="str">
        <f t="shared" si="4"/>
        <v>月</v>
      </c>
      <c r="D98" s="3">
        <v>1</v>
      </c>
      <c r="E98" s="1">
        <f t="shared" ca="1" si="5"/>
        <v>41540</v>
      </c>
      <c r="F98" s="3"/>
      <c r="G98" s="3"/>
      <c r="H98" s="3"/>
      <c r="I98" s="3"/>
      <c r="J98" s="3"/>
    </row>
    <row r="99" spans="1:10" ht="14.25" x14ac:dyDescent="0.15">
      <c r="A99" s="23" t="s">
        <v>4</v>
      </c>
      <c r="B99" s="1">
        <f>B98+1</f>
        <v>41541</v>
      </c>
      <c r="C99" s="3" t="str">
        <f t="shared" si="4"/>
        <v>火</v>
      </c>
      <c r="D99" s="3">
        <f>IF(C99="月",1,0)</f>
        <v>0</v>
      </c>
      <c r="E99" s="1" t="str">
        <f t="shared" ca="1" si="5"/>
        <v/>
      </c>
      <c r="F99" s="3"/>
      <c r="G99" s="3"/>
      <c r="H99" s="3"/>
      <c r="I99" s="3"/>
      <c r="J99" s="3"/>
    </row>
    <row r="100" spans="1:10" ht="14.25" x14ac:dyDescent="0.15">
      <c r="A100" s="23" t="s">
        <v>15</v>
      </c>
      <c r="B100" s="1">
        <f>(DATE(B1-1+2,10,1)-(WEEKDAY(DATE(B1-1+2,10,1),2)-1))
+7*(1+(MONTH(DATE(B1-1+2,10,1)-(WEEKDAY(DATE(B1-1+2,10,1),2)-1))=9))</f>
        <v>41561</v>
      </c>
      <c r="C100" s="3" t="str">
        <f t="shared" si="4"/>
        <v>月</v>
      </c>
      <c r="D100" s="3">
        <v>1</v>
      </c>
      <c r="E100" s="1">
        <f t="shared" ca="1" si="5"/>
        <v>41561</v>
      </c>
      <c r="F100" s="3"/>
      <c r="G100" s="3"/>
      <c r="H100" s="3"/>
      <c r="I100" s="3"/>
      <c r="J100" s="3"/>
    </row>
    <row r="101" spans="1:10" ht="14.25" x14ac:dyDescent="0.15">
      <c r="A101" s="23" t="s">
        <v>4</v>
      </c>
      <c r="B101" s="1">
        <f>B100+1</f>
        <v>41562</v>
      </c>
      <c r="C101" s="3" t="str">
        <f t="shared" si="4"/>
        <v>火</v>
      </c>
      <c r="D101" s="3">
        <f>IF(C101="月",1,0)</f>
        <v>0</v>
      </c>
      <c r="E101" s="1" t="str">
        <f t="shared" ca="1" si="5"/>
        <v/>
      </c>
      <c r="F101" s="3"/>
      <c r="G101" s="3"/>
      <c r="H101" s="3"/>
      <c r="I101" s="3"/>
      <c r="J101" s="3"/>
    </row>
    <row r="102" spans="1:10" ht="14.25" x14ac:dyDescent="0.15">
      <c r="A102" s="23" t="s">
        <v>16</v>
      </c>
      <c r="B102" s="1">
        <f>DATE(B1-1+2,11,3)</f>
        <v>41581</v>
      </c>
      <c r="C102" s="3" t="str">
        <f t="shared" si="4"/>
        <v>日</v>
      </c>
      <c r="D102" s="3">
        <v>1</v>
      </c>
      <c r="E102" s="1">
        <f t="shared" ca="1" si="5"/>
        <v>41581</v>
      </c>
      <c r="F102" s="3"/>
      <c r="G102" s="3"/>
      <c r="H102" s="3"/>
      <c r="I102" s="3"/>
      <c r="J102" s="3"/>
    </row>
    <row r="103" spans="1:10" ht="14.25" x14ac:dyDescent="0.15">
      <c r="A103" s="23" t="s">
        <v>4</v>
      </c>
      <c r="B103" s="1">
        <f>B102+1</f>
        <v>41582</v>
      </c>
      <c r="C103" s="3" t="str">
        <f t="shared" si="4"/>
        <v>月</v>
      </c>
      <c r="D103" s="3">
        <f>IF(C103="月",1,0)</f>
        <v>1</v>
      </c>
      <c r="E103" s="1">
        <f t="shared" ca="1" si="5"/>
        <v>41582</v>
      </c>
      <c r="F103" s="3"/>
      <c r="G103" s="3"/>
      <c r="H103" s="3"/>
      <c r="I103" s="3"/>
      <c r="J103" s="3"/>
    </row>
    <row r="104" spans="1:10" ht="14.25" x14ac:dyDescent="0.15">
      <c r="A104" s="23" t="s">
        <v>17</v>
      </c>
      <c r="B104" s="1">
        <f>DATE(B1-1+2,11,23)</f>
        <v>41601</v>
      </c>
      <c r="C104" s="3" t="str">
        <f t="shared" si="4"/>
        <v>土</v>
      </c>
      <c r="D104" s="3">
        <v>1</v>
      </c>
      <c r="E104" s="1">
        <f t="shared" ca="1" si="5"/>
        <v>41601</v>
      </c>
      <c r="F104" s="3"/>
      <c r="G104" s="3"/>
      <c r="H104" s="3"/>
      <c r="I104" s="3"/>
      <c r="J104" s="3"/>
    </row>
    <row r="105" spans="1:10" ht="14.25" x14ac:dyDescent="0.15">
      <c r="A105" s="23" t="s">
        <v>4</v>
      </c>
      <c r="B105" s="1">
        <f>B104+1</f>
        <v>41602</v>
      </c>
      <c r="C105" s="3" t="str">
        <f t="shared" si="4"/>
        <v>日</v>
      </c>
      <c r="D105" s="3">
        <f>IF(C105="月",1,0)</f>
        <v>0</v>
      </c>
      <c r="E105" s="1" t="str">
        <f t="shared" ca="1" si="5"/>
        <v/>
      </c>
      <c r="F105" s="3"/>
      <c r="G105" s="3"/>
      <c r="H105" s="3"/>
      <c r="I105" s="3"/>
      <c r="J105" s="3"/>
    </row>
    <row r="106" spans="1:10" ht="14.25" x14ac:dyDescent="0.15">
      <c r="A106" s="23" t="s">
        <v>18</v>
      </c>
      <c r="B106" s="1">
        <f>DATE(B1-1+2,12,23)</f>
        <v>41631</v>
      </c>
      <c r="C106" s="3" t="str">
        <f t="shared" si="4"/>
        <v>月</v>
      </c>
      <c r="D106" s="3">
        <v>1</v>
      </c>
      <c r="E106" s="1">
        <f t="shared" ca="1" si="5"/>
        <v>41631</v>
      </c>
      <c r="F106" s="3"/>
      <c r="G106" s="3"/>
      <c r="H106" s="3"/>
      <c r="I106" s="3"/>
      <c r="J106" s="3"/>
    </row>
    <row r="107" spans="1:10" ht="14.25" x14ac:dyDescent="0.15">
      <c r="A107" s="23" t="s">
        <v>4</v>
      </c>
      <c r="B107" s="1">
        <f>B106+1</f>
        <v>41632</v>
      </c>
      <c r="C107" s="3" t="str">
        <f t="shared" si="4"/>
        <v>火</v>
      </c>
      <c r="D107" s="3">
        <f>IF(C107="月",1,0)</f>
        <v>0</v>
      </c>
      <c r="E107" s="1" t="str">
        <f t="shared" ca="1" si="5"/>
        <v/>
      </c>
      <c r="F107" s="3"/>
      <c r="G107" s="3"/>
      <c r="H107" s="3"/>
      <c r="I107" s="3"/>
      <c r="J107" s="3"/>
    </row>
    <row r="108" spans="1:10" ht="14.25" x14ac:dyDescent="0.15">
      <c r="A108" s="23" t="s">
        <v>19</v>
      </c>
      <c r="B108" s="1">
        <f>DATE(B1-1+2,12,30)</f>
        <v>41638</v>
      </c>
      <c r="C108" s="3" t="str">
        <f>TEXT(B108,"aaa")</f>
        <v>月</v>
      </c>
      <c r="D108" s="3">
        <v>1</v>
      </c>
      <c r="E108" s="1">
        <f ca="1">IF(AND(CELL("type",F108)&lt;&gt;"b",F108=1),B108,IF(AND(CELL("type",F108)&lt;&gt;"b",F108=0),"",IF(D108=1,B108,"")))</f>
        <v>41638</v>
      </c>
      <c r="F108" s="3"/>
      <c r="G108" s="3"/>
      <c r="H108" s="3"/>
      <c r="I108" s="3"/>
      <c r="J108" s="3"/>
    </row>
    <row r="109" spans="1:10" ht="14.25" x14ac:dyDescent="0.15">
      <c r="A109" s="23" t="s">
        <v>19</v>
      </c>
      <c r="B109" s="1">
        <f>DATE(B1-1+2,12,31)</f>
        <v>41639</v>
      </c>
      <c r="C109" s="3" t="str">
        <f>TEXT(B109,"aaa")</f>
        <v>火</v>
      </c>
      <c r="D109" s="3">
        <v>1</v>
      </c>
      <c r="E109" s="1">
        <f ca="1">IF(AND(CELL("type",F109)&lt;&gt;"b",F109=1),B109,IF(AND(CELL("type",F109)&lt;&gt;"b",F109=0),"",IF(D109=1,B109,"")))</f>
        <v>41639</v>
      </c>
      <c r="F109" s="3"/>
      <c r="G109" s="3"/>
      <c r="H109" s="3"/>
      <c r="I109" s="3"/>
      <c r="J109" s="3"/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7"/>
  <sheetViews>
    <sheetView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8" sqref="D8"/>
    </sheetView>
  </sheetViews>
  <sheetFormatPr defaultRowHeight="14.25" x14ac:dyDescent="0.15"/>
  <cols>
    <col min="1" max="1" width="13.625" style="3" customWidth="1"/>
    <col min="2" max="3" width="5.625" style="3" customWidth="1"/>
    <col min="4" max="6" width="10.625" style="3" customWidth="1"/>
    <col min="7" max="16384" width="9" style="3"/>
  </cols>
  <sheetData>
    <row r="1" spans="1:6" hidden="1" x14ac:dyDescent="0.15"/>
    <row r="2" spans="1:6" hidden="1" x14ac:dyDescent="0.15"/>
    <row r="3" spans="1:6" hidden="1" x14ac:dyDescent="0.15"/>
    <row r="4" spans="1:6" hidden="1" x14ac:dyDescent="0.15"/>
    <row r="5" spans="1:6" hidden="1" x14ac:dyDescent="0.15"/>
    <row r="6" spans="1:6" hidden="1" x14ac:dyDescent="0.15"/>
    <row r="7" spans="1:6" hidden="1" x14ac:dyDescent="0.15"/>
    <row r="8" spans="1:6" ht="24" x14ac:dyDescent="0.15">
      <c r="A8" s="204" t="s">
        <v>106</v>
      </c>
      <c r="D8" t="s">
        <v>107</v>
      </c>
    </row>
    <row r="10" spans="1:6" x14ac:dyDescent="0.15">
      <c r="A10" s="179" t="s">
        <v>40</v>
      </c>
      <c r="B10" s="179" t="s">
        <v>35</v>
      </c>
      <c r="C10" s="179" t="s">
        <v>36</v>
      </c>
      <c r="D10" s="180" t="s">
        <v>37</v>
      </c>
      <c r="E10" s="180" t="s">
        <v>38</v>
      </c>
      <c r="F10" s="180" t="s">
        <v>39</v>
      </c>
    </row>
    <row r="11" spans="1:6" x14ac:dyDescent="0.15">
      <c r="A11" s="177">
        <v>40913</v>
      </c>
      <c r="B11" s="178">
        <v>0.41666666666666669</v>
      </c>
      <c r="C11" s="178">
        <v>0.45833333333333331</v>
      </c>
      <c r="D11" s="3" t="s">
        <v>42</v>
      </c>
      <c r="E11" s="3" t="s">
        <v>43</v>
      </c>
      <c r="F11" s="3" t="s">
        <v>44</v>
      </c>
    </row>
    <row r="12" spans="1:6" x14ac:dyDescent="0.15">
      <c r="A12" s="177">
        <v>40914</v>
      </c>
      <c r="B12" s="178">
        <v>0.41666666666666669</v>
      </c>
      <c r="C12" s="178">
        <v>0.45833333333333331</v>
      </c>
      <c r="D12" s="3" t="s">
        <v>45</v>
      </c>
      <c r="E12" s="3" t="s">
        <v>46</v>
      </c>
      <c r="F12" s="3" t="s">
        <v>47</v>
      </c>
    </row>
    <row r="13" spans="1:6" x14ac:dyDescent="0.15">
      <c r="A13" s="177">
        <v>40915</v>
      </c>
      <c r="B13" s="178">
        <v>0.41666666666666669</v>
      </c>
      <c r="C13" s="178">
        <v>0.45833333333333331</v>
      </c>
      <c r="D13" s="3" t="s">
        <v>48</v>
      </c>
      <c r="E13" s="3" t="s">
        <v>49</v>
      </c>
      <c r="F13" s="3" t="s">
        <v>50</v>
      </c>
    </row>
    <row r="14" spans="1:6" x14ac:dyDescent="0.15">
      <c r="A14" s="177">
        <v>40916</v>
      </c>
      <c r="B14" s="178">
        <v>0.41666666666666669</v>
      </c>
      <c r="C14" s="178">
        <v>0.45833333333333331</v>
      </c>
      <c r="D14" s="3" t="s">
        <v>51</v>
      </c>
      <c r="E14" s="3" t="s">
        <v>52</v>
      </c>
      <c r="F14" s="3" t="s">
        <v>53</v>
      </c>
    </row>
    <row r="15" spans="1:6" x14ac:dyDescent="0.15">
      <c r="A15" s="177">
        <v>40917</v>
      </c>
      <c r="B15" s="178">
        <v>0.41666666666666669</v>
      </c>
      <c r="C15" s="178">
        <v>0.45833333333333331</v>
      </c>
      <c r="D15" s="3" t="s">
        <v>54</v>
      </c>
      <c r="E15" s="3" t="s">
        <v>55</v>
      </c>
      <c r="F15" s="3" t="s">
        <v>56</v>
      </c>
    </row>
    <row r="16" spans="1:6" x14ac:dyDescent="0.15">
      <c r="A16" s="177">
        <v>40918</v>
      </c>
      <c r="B16" s="178">
        <v>0.41666666666666669</v>
      </c>
      <c r="C16" s="178">
        <v>0.45833333333333331</v>
      </c>
      <c r="D16" s="3" t="s">
        <v>57</v>
      </c>
      <c r="E16" s="3" t="s">
        <v>58</v>
      </c>
      <c r="F16" s="3" t="s">
        <v>59</v>
      </c>
    </row>
    <row r="17" spans="1:6" x14ac:dyDescent="0.15">
      <c r="A17" s="177">
        <v>40919</v>
      </c>
      <c r="B17" s="178">
        <v>0.41666666666666669</v>
      </c>
      <c r="C17" s="178">
        <v>0.45833333333333331</v>
      </c>
      <c r="D17" s="3" t="s">
        <v>60</v>
      </c>
      <c r="E17" s="3" t="s">
        <v>61</v>
      </c>
      <c r="F17" s="3" t="s">
        <v>62</v>
      </c>
    </row>
    <row r="18" spans="1:6" x14ac:dyDescent="0.15">
      <c r="A18" s="177">
        <v>40920</v>
      </c>
      <c r="B18" s="178">
        <v>0.41666666666666669</v>
      </c>
      <c r="C18" s="178">
        <v>0.45833333333333331</v>
      </c>
      <c r="D18" s="3" t="s">
        <v>63</v>
      </c>
      <c r="E18" s="3" t="s">
        <v>64</v>
      </c>
      <c r="F18" s="3" t="s">
        <v>65</v>
      </c>
    </row>
    <row r="19" spans="1:6" x14ac:dyDescent="0.15">
      <c r="A19" s="177">
        <v>40921</v>
      </c>
      <c r="B19" s="178">
        <v>0.41666666666666669</v>
      </c>
      <c r="C19" s="178">
        <v>0.45833333333333331</v>
      </c>
      <c r="D19" s="3" t="s">
        <v>66</v>
      </c>
      <c r="E19" s="3" t="s">
        <v>67</v>
      </c>
      <c r="F19" s="3" t="s">
        <v>68</v>
      </c>
    </row>
    <row r="20" spans="1:6" x14ac:dyDescent="0.15">
      <c r="A20" s="177">
        <v>40922</v>
      </c>
      <c r="B20" s="178">
        <v>0.41666666666666669</v>
      </c>
      <c r="C20" s="178">
        <v>0.45833333333333331</v>
      </c>
      <c r="D20" s="3" t="s">
        <v>69</v>
      </c>
      <c r="E20" s="3" t="s">
        <v>70</v>
      </c>
      <c r="F20" s="3" t="s">
        <v>71</v>
      </c>
    </row>
    <row r="21" spans="1:6" x14ac:dyDescent="0.15">
      <c r="A21" s="177">
        <v>40923</v>
      </c>
      <c r="B21" s="178">
        <v>0.41666666666666669</v>
      </c>
      <c r="C21" s="178">
        <v>0.45833333333333331</v>
      </c>
      <c r="D21" s="3" t="s">
        <v>72</v>
      </c>
      <c r="E21" s="3" t="s">
        <v>73</v>
      </c>
      <c r="F21" s="3" t="s">
        <v>74</v>
      </c>
    </row>
    <row r="22" spans="1:6" x14ac:dyDescent="0.15">
      <c r="A22" s="177">
        <v>40924</v>
      </c>
      <c r="B22" s="178">
        <v>0.41666666666666669</v>
      </c>
      <c r="C22" s="178">
        <v>0.45833333333333331</v>
      </c>
      <c r="D22" s="3" t="s">
        <v>75</v>
      </c>
      <c r="E22" s="3" t="s">
        <v>76</v>
      </c>
      <c r="F22" s="3" t="s">
        <v>77</v>
      </c>
    </row>
    <row r="23" spans="1:6" x14ac:dyDescent="0.15">
      <c r="A23" s="177">
        <v>40925</v>
      </c>
      <c r="B23" s="178">
        <v>0.41666666666666669</v>
      </c>
      <c r="C23" s="178">
        <v>0.45833333333333331</v>
      </c>
      <c r="D23" s="3" t="s">
        <v>78</v>
      </c>
      <c r="E23" s="3" t="s">
        <v>79</v>
      </c>
      <c r="F23" s="3" t="s">
        <v>80</v>
      </c>
    </row>
    <row r="24" spans="1:6" x14ac:dyDescent="0.15">
      <c r="A24" s="177">
        <v>40926</v>
      </c>
      <c r="B24" s="178">
        <v>0.41666666666666669</v>
      </c>
      <c r="C24" s="178">
        <v>0.45833333333333331</v>
      </c>
      <c r="D24" s="3" t="s">
        <v>81</v>
      </c>
      <c r="E24" s="3" t="s">
        <v>82</v>
      </c>
      <c r="F24" s="3" t="s">
        <v>83</v>
      </c>
    </row>
    <row r="25" spans="1:6" x14ac:dyDescent="0.15">
      <c r="A25" s="177">
        <v>40927</v>
      </c>
      <c r="B25" s="178">
        <v>0.41666666666666669</v>
      </c>
      <c r="C25" s="178">
        <v>0.45833333333333331</v>
      </c>
      <c r="D25" s="3" t="s">
        <v>84</v>
      </c>
      <c r="E25" s="3" t="s">
        <v>85</v>
      </c>
      <c r="F25" s="3" t="s">
        <v>86</v>
      </c>
    </row>
    <row r="26" spans="1:6" x14ac:dyDescent="0.15">
      <c r="A26" s="177">
        <v>40928</v>
      </c>
      <c r="B26" s="178">
        <v>0.41666666666666669</v>
      </c>
      <c r="C26" s="178">
        <v>0.45833333333333331</v>
      </c>
      <c r="D26" s="3" t="s">
        <v>87</v>
      </c>
      <c r="E26" s="3" t="s">
        <v>88</v>
      </c>
      <c r="F26" s="3" t="s">
        <v>89</v>
      </c>
    </row>
    <row r="27" spans="1:6" x14ac:dyDescent="0.15">
      <c r="A27" s="177">
        <v>40929</v>
      </c>
      <c r="B27" s="178">
        <v>0.41666666666666669</v>
      </c>
      <c r="C27" s="178">
        <v>0.45833333333333331</v>
      </c>
      <c r="D27" s="3" t="s">
        <v>90</v>
      </c>
      <c r="E27" s="3" t="s">
        <v>91</v>
      </c>
      <c r="F27" s="3" t="s">
        <v>92</v>
      </c>
    </row>
    <row r="28" spans="1:6" x14ac:dyDescent="0.15">
      <c r="A28" s="177">
        <v>40930</v>
      </c>
      <c r="B28" s="178">
        <v>0.41666666666666669</v>
      </c>
      <c r="C28" s="178">
        <v>0.45833333333333331</v>
      </c>
      <c r="D28" s="3" t="s">
        <v>93</v>
      </c>
      <c r="E28" s="3" t="s">
        <v>94</v>
      </c>
      <c r="F28" s="3" t="s">
        <v>95</v>
      </c>
    </row>
    <row r="29" spans="1:6" x14ac:dyDescent="0.15">
      <c r="A29" s="177">
        <v>40931</v>
      </c>
      <c r="B29" s="178">
        <v>0.41666666666666669</v>
      </c>
      <c r="C29" s="178">
        <v>0.45833333333333331</v>
      </c>
      <c r="D29" s="3" t="s">
        <v>96</v>
      </c>
      <c r="E29" s="3" t="s">
        <v>97</v>
      </c>
      <c r="F29" s="3" t="s">
        <v>98</v>
      </c>
    </row>
    <row r="30" spans="1:6" x14ac:dyDescent="0.15">
      <c r="A30" s="177">
        <v>40932</v>
      </c>
      <c r="B30" s="178">
        <v>0.41666666666666669</v>
      </c>
      <c r="C30" s="178">
        <v>0.45833333333333331</v>
      </c>
      <c r="D30" s="3" t="s">
        <v>99</v>
      </c>
      <c r="E30" s="3" t="s">
        <v>100</v>
      </c>
      <c r="F30" s="3" t="s">
        <v>101</v>
      </c>
    </row>
    <row r="31" spans="1:6" x14ac:dyDescent="0.15">
      <c r="A31" s="177">
        <v>40933</v>
      </c>
      <c r="B31" s="178">
        <v>0.41666666666666669</v>
      </c>
      <c r="C31" s="178">
        <v>0.45833333333333331</v>
      </c>
      <c r="D31" s="3" t="s">
        <v>102</v>
      </c>
      <c r="E31" s="3" t="s">
        <v>103</v>
      </c>
      <c r="F31" s="3" t="s">
        <v>104</v>
      </c>
    </row>
    <row r="32" spans="1:6" x14ac:dyDescent="0.15">
      <c r="A32" s="177">
        <v>40952</v>
      </c>
      <c r="B32" s="178"/>
      <c r="C32" s="178"/>
      <c r="D32" t="s">
        <v>105</v>
      </c>
    </row>
    <row r="33" spans="1:3" x14ac:dyDescent="0.15">
      <c r="A33" s="177"/>
      <c r="B33" s="178"/>
      <c r="C33" s="178"/>
    </row>
    <row r="34" spans="1:3" x14ac:dyDescent="0.15">
      <c r="A34" s="177"/>
      <c r="B34" s="178"/>
      <c r="C34" s="178"/>
    </row>
    <row r="35" spans="1:3" x14ac:dyDescent="0.15">
      <c r="A35" s="177"/>
      <c r="B35" s="178"/>
      <c r="C35" s="178"/>
    </row>
    <row r="36" spans="1:3" x14ac:dyDescent="0.15">
      <c r="A36" s="177"/>
      <c r="B36" s="178"/>
      <c r="C36" s="178"/>
    </row>
    <row r="37" spans="1:3" x14ac:dyDescent="0.15">
      <c r="A37" s="177"/>
      <c r="B37" s="178"/>
      <c r="C37" s="178"/>
    </row>
    <row r="38" spans="1:3" x14ac:dyDescent="0.15">
      <c r="A38" s="177"/>
      <c r="B38" s="178"/>
      <c r="C38" s="178"/>
    </row>
    <row r="39" spans="1:3" x14ac:dyDescent="0.15">
      <c r="A39" s="177"/>
      <c r="B39" s="178"/>
      <c r="C39" s="178"/>
    </row>
    <row r="40" spans="1:3" x14ac:dyDescent="0.15">
      <c r="A40" s="177"/>
      <c r="B40" s="178"/>
      <c r="C40" s="178"/>
    </row>
    <row r="41" spans="1:3" x14ac:dyDescent="0.15">
      <c r="A41" s="177"/>
      <c r="B41" s="178"/>
      <c r="C41" s="178"/>
    </row>
    <row r="42" spans="1:3" x14ac:dyDescent="0.15">
      <c r="A42" s="177"/>
      <c r="B42" s="178"/>
      <c r="C42" s="178"/>
    </row>
    <row r="43" spans="1:3" x14ac:dyDescent="0.15">
      <c r="A43" s="177"/>
      <c r="B43" s="178"/>
      <c r="C43" s="178"/>
    </row>
    <row r="44" spans="1:3" x14ac:dyDescent="0.15">
      <c r="A44" s="177"/>
      <c r="B44" s="178"/>
      <c r="C44" s="178"/>
    </row>
    <row r="45" spans="1:3" x14ac:dyDescent="0.15">
      <c r="A45" s="177"/>
      <c r="B45" s="178"/>
      <c r="C45" s="178"/>
    </row>
    <row r="46" spans="1:3" x14ac:dyDescent="0.15">
      <c r="A46" s="177"/>
      <c r="B46" s="178"/>
      <c r="C46" s="178"/>
    </row>
    <row r="47" spans="1:3" x14ac:dyDescent="0.15">
      <c r="A47" s="177"/>
      <c r="B47" s="178"/>
      <c r="C47" s="178"/>
    </row>
    <row r="48" spans="1:3" x14ac:dyDescent="0.15">
      <c r="A48" s="177"/>
      <c r="B48" s="178"/>
      <c r="C48" s="178"/>
    </row>
    <row r="49" spans="1:3" x14ac:dyDescent="0.15">
      <c r="A49" s="177"/>
      <c r="B49" s="178"/>
      <c r="C49" s="178"/>
    </row>
    <row r="50" spans="1:3" x14ac:dyDescent="0.15">
      <c r="A50" s="177"/>
      <c r="B50" s="178"/>
      <c r="C50" s="178"/>
    </row>
    <row r="51" spans="1:3" x14ac:dyDescent="0.15">
      <c r="A51" s="177"/>
      <c r="B51" s="178"/>
      <c r="C51" s="178"/>
    </row>
    <row r="52" spans="1:3" x14ac:dyDescent="0.15">
      <c r="A52" s="177"/>
      <c r="B52" s="178"/>
      <c r="C52" s="178"/>
    </row>
    <row r="53" spans="1:3" x14ac:dyDescent="0.15">
      <c r="A53" s="177"/>
      <c r="B53" s="178"/>
      <c r="C53" s="178"/>
    </row>
    <row r="54" spans="1:3" x14ac:dyDescent="0.15">
      <c r="A54" s="177"/>
      <c r="B54" s="178"/>
      <c r="C54" s="178"/>
    </row>
    <row r="55" spans="1:3" x14ac:dyDescent="0.15">
      <c r="A55" s="177"/>
      <c r="B55" s="178"/>
      <c r="C55" s="178"/>
    </row>
    <row r="56" spans="1:3" x14ac:dyDescent="0.15">
      <c r="A56" s="177"/>
      <c r="B56" s="178"/>
      <c r="C56" s="178"/>
    </row>
    <row r="57" spans="1:3" x14ac:dyDescent="0.15">
      <c r="A57" s="177"/>
      <c r="B57" s="178"/>
      <c r="C57" s="178"/>
    </row>
    <row r="58" spans="1:3" x14ac:dyDescent="0.15">
      <c r="A58" s="177"/>
      <c r="B58" s="178"/>
      <c r="C58" s="178"/>
    </row>
    <row r="59" spans="1:3" x14ac:dyDescent="0.15">
      <c r="A59" s="177"/>
      <c r="B59" s="178"/>
      <c r="C59" s="178"/>
    </row>
    <row r="60" spans="1:3" x14ac:dyDescent="0.15">
      <c r="A60" s="177"/>
      <c r="B60" s="178"/>
      <c r="C60" s="178"/>
    </row>
    <row r="61" spans="1:3" x14ac:dyDescent="0.15">
      <c r="A61" s="177"/>
      <c r="B61" s="178"/>
      <c r="C61" s="178"/>
    </row>
    <row r="62" spans="1:3" x14ac:dyDescent="0.15">
      <c r="A62" s="177"/>
      <c r="B62" s="178"/>
      <c r="C62" s="178"/>
    </row>
    <row r="63" spans="1:3" x14ac:dyDescent="0.15">
      <c r="A63" s="177"/>
      <c r="B63" s="178"/>
      <c r="C63" s="178"/>
    </row>
    <row r="64" spans="1:3" x14ac:dyDescent="0.15">
      <c r="A64" s="177"/>
      <c r="B64" s="178"/>
      <c r="C64" s="178"/>
    </row>
    <row r="65" spans="1:3" x14ac:dyDescent="0.15">
      <c r="A65" s="177"/>
      <c r="B65" s="178"/>
      <c r="C65" s="178"/>
    </row>
    <row r="66" spans="1:3" x14ac:dyDescent="0.15">
      <c r="A66" s="177"/>
      <c r="B66" s="178"/>
      <c r="C66" s="178"/>
    </row>
    <row r="67" spans="1:3" x14ac:dyDescent="0.15">
      <c r="A67" s="177"/>
      <c r="B67" s="178"/>
      <c r="C67" s="178"/>
    </row>
    <row r="68" spans="1:3" x14ac:dyDescent="0.15">
      <c r="A68" s="177"/>
      <c r="B68" s="178"/>
      <c r="C68" s="178"/>
    </row>
    <row r="69" spans="1:3" x14ac:dyDescent="0.15">
      <c r="A69" s="177"/>
      <c r="B69" s="178"/>
      <c r="C69" s="178"/>
    </row>
    <row r="70" spans="1:3" x14ac:dyDescent="0.15">
      <c r="A70" s="177"/>
      <c r="B70" s="178"/>
      <c r="C70" s="178"/>
    </row>
    <row r="71" spans="1:3" x14ac:dyDescent="0.15">
      <c r="A71" s="177"/>
      <c r="B71" s="178"/>
      <c r="C71" s="178"/>
    </row>
    <row r="72" spans="1:3" x14ac:dyDescent="0.15">
      <c r="A72" s="177"/>
      <c r="B72" s="178"/>
      <c r="C72" s="178"/>
    </row>
    <row r="73" spans="1:3" x14ac:dyDescent="0.15">
      <c r="A73" s="177"/>
      <c r="B73" s="178"/>
      <c r="C73" s="178"/>
    </row>
    <row r="74" spans="1:3" x14ac:dyDescent="0.15">
      <c r="A74" s="177"/>
      <c r="B74" s="178"/>
      <c r="C74" s="178"/>
    </row>
    <row r="75" spans="1:3" x14ac:dyDescent="0.15">
      <c r="A75" s="177"/>
      <c r="B75" s="178"/>
      <c r="C75" s="178"/>
    </row>
    <row r="76" spans="1:3" x14ac:dyDescent="0.15">
      <c r="A76" s="177"/>
      <c r="B76" s="178"/>
      <c r="C76" s="178"/>
    </row>
    <row r="77" spans="1:3" x14ac:dyDescent="0.15">
      <c r="A77" s="177"/>
      <c r="B77" s="178"/>
      <c r="C77" s="178"/>
    </row>
    <row r="78" spans="1:3" x14ac:dyDescent="0.15">
      <c r="A78" s="177"/>
      <c r="B78" s="178"/>
      <c r="C78" s="178"/>
    </row>
    <row r="79" spans="1:3" x14ac:dyDescent="0.15">
      <c r="A79" s="177"/>
      <c r="B79" s="178"/>
      <c r="C79" s="178"/>
    </row>
    <row r="80" spans="1:3" x14ac:dyDescent="0.15">
      <c r="A80" s="177"/>
      <c r="B80" s="178"/>
      <c r="C80" s="178"/>
    </row>
    <row r="81" spans="1:3" x14ac:dyDescent="0.15">
      <c r="A81" s="177"/>
      <c r="B81" s="178"/>
      <c r="C81" s="178"/>
    </row>
    <row r="82" spans="1:3" x14ac:dyDescent="0.15">
      <c r="A82" s="177"/>
      <c r="B82" s="178"/>
      <c r="C82" s="178"/>
    </row>
    <row r="83" spans="1:3" x14ac:dyDescent="0.15">
      <c r="A83" s="177"/>
      <c r="B83" s="178"/>
      <c r="C83" s="178"/>
    </row>
    <row r="84" spans="1:3" x14ac:dyDescent="0.15">
      <c r="A84" s="177"/>
      <c r="B84" s="178"/>
      <c r="C84" s="178"/>
    </row>
    <row r="85" spans="1:3" x14ac:dyDescent="0.15">
      <c r="A85" s="177"/>
      <c r="B85" s="178"/>
      <c r="C85" s="178"/>
    </row>
    <row r="86" spans="1:3" x14ac:dyDescent="0.15">
      <c r="A86" s="177"/>
      <c r="B86" s="178"/>
      <c r="C86" s="178"/>
    </row>
    <row r="87" spans="1:3" x14ac:dyDescent="0.15">
      <c r="A87" s="177"/>
      <c r="B87" s="178"/>
      <c r="C87" s="178"/>
    </row>
    <row r="88" spans="1:3" x14ac:dyDescent="0.15">
      <c r="A88" s="177"/>
      <c r="B88" s="178"/>
      <c r="C88" s="178"/>
    </row>
    <row r="89" spans="1:3" x14ac:dyDescent="0.15">
      <c r="A89" s="177"/>
      <c r="B89" s="178"/>
      <c r="C89" s="178"/>
    </row>
    <row r="90" spans="1:3" x14ac:dyDescent="0.15">
      <c r="A90" s="177"/>
      <c r="B90" s="178"/>
      <c r="C90" s="178"/>
    </row>
    <row r="91" spans="1:3" x14ac:dyDescent="0.15">
      <c r="A91" s="177"/>
      <c r="B91" s="178"/>
      <c r="C91" s="178"/>
    </row>
    <row r="92" spans="1:3" x14ac:dyDescent="0.15">
      <c r="A92" s="177"/>
      <c r="B92" s="178"/>
      <c r="C92" s="178"/>
    </row>
    <row r="93" spans="1:3" x14ac:dyDescent="0.15">
      <c r="A93" s="177"/>
      <c r="B93" s="178"/>
      <c r="C93" s="178"/>
    </row>
    <row r="94" spans="1:3" x14ac:dyDescent="0.15">
      <c r="A94" s="177"/>
      <c r="B94" s="178"/>
      <c r="C94" s="178"/>
    </row>
    <row r="95" spans="1:3" x14ac:dyDescent="0.15">
      <c r="A95" s="177"/>
      <c r="B95" s="178"/>
      <c r="C95" s="178"/>
    </row>
    <row r="96" spans="1:3" x14ac:dyDescent="0.15">
      <c r="A96" s="177"/>
      <c r="B96" s="178"/>
      <c r="C96" s="178"/>
    </row>
    <row r="97" spans="1:3" x14ac:dyDescent="0.15">
      <c r="A97" s="177"/>
      <c r="B97" s="178"/>
      <c r="C97" s="178"/>
    </row>
    <row r="98" spans="1:3" x14ac:dyDescent="0.15">
      <c r="A98" s="177"/>
      <c r="B98" s="178"/>
      <c r="C98" s="178"/>
    </row>
    <row r="99" spans="1:3" x14ac:dyDescent="0.15">
      <c r="A99" s="177"/>
      <c r="B99" s="178"/>
      <c r="C99" s="178"/>
    </row>
    <row r="100" spans="1:3" x14ac:dyDescent="0.15">
      <c r="A100" s="177"/>
      <c r="B100" s="178"/>
      <c r="C100" s="178"/>
    </row>
    <row r="101" spans="1:3" x14ac:dyDescent="0.15">
      <c r="A101" s="177"/>
      <c r="B101" s="178"/>
      <c r="C101" s="178"/>
    </row>
    <row r="102" spans="1:3" x14ac:dyDescent="0.15">
      <c r="A102" s="177"/>
      <c r="B102" s="178"/>
      <c r="C102" s="178"/>
    </row>
    <row r="103" spans="1:3" x14ac:dyDescent="0.15">
      <c r="A103" s="177"/>
      <c r="B103" s="178"/>
      <c r="C103" s="178"/>
    </row>
    <row r="104" spans="1:3" x14ac:dyDescent="0.15">
      <c r="A104" s="177"/>
      <c r="B104" s="178"/>
      <c r="C104" s="178"/>
    </row>
    <row r="105" spans="1:3" x14ac:dyDescent="0.15">
      <c r="A105" s="177"/>
      <c r="B105" s="178"/>
      <c r="C105" s="178"/>
    </row>
    <row r="106" spans="1:3" x14ac:dyDescent="0.15">
      <c r="A106" s="177"/>
      <c r="B106" s="178"/>
      <c r="C106" s="178"/>
    </row>
    <row r="107" spans="1:3" x14ac:dyDescent="0.15">
      <c r="A107" s="177"/>
      <c r="B107" s="178"/>
      <c r="C107" s="178"/>
    </row>
    <row r="108" spans="1:3" x14ac:dyDescent="0.15">
      <c r="A108" s="177"/>
      <c r="B108" s="178"/>
      <c r="C108" s="178"/>
    </row>
    <row r="109" spans="1:3" x14ac:dyDescent="0.15">
      <c r="A109" s="177"/>
      <c r="B109" s="178"/>
      <c r="C109" s="178"/>
    </row>
    <row r="110" spans="1:3" x14ac:dyDescent="0.15">
      <c r="A110" s="177"/>
      <c r="B110" s="178"/>
      <c r="C110" s="178"/>
    </row>
    <row r="111" spans="1:3" x14ac:dyDescent="0.15">
      <c r="A111" s="177"/>
      <c r="B111" s="178"/>
      <c r="C111" s="178"/>
    </row>
    <row r="112" spans="1:3" x14ac:dyDescent="0.15">
      <c r="A112" s="177"/>
      <c r="B112" s="178"/>
      <c r="C112" s="178"/>
    </row>
    <row r="113" spans="1:3" x14ac:dyDescent="0.15">
      <c r="A113" s="177"/>
      <c r="B113" s="178"/>
      <c r="C113" s="178"/>
    </row>
    <row r="114" spans="1:3" x14ac:dyDescent="0.15">
      <c r="A114" s="177"/>
      <c r="B114" s="178"/>
      <c r="C114" s="178"/>
    </row>
    <row r="115" spans="1:3" x14ac:dyDescent="0.15">
      <c r="A115" s="177"/>
      <c r="B115" s="178"/>
      <c r="C115" s="178"/>
    </row>
    <row r="116" spans="1:3" x14ac:dyDescent="0.15">
      <c r="A116" s="177"/>
      <c r="B116" s="178"/>
      <c r="C116" s="178"/>
    </row>
    <row r="117" spans="1:3" x14ac:dyDescent="0.15">
      <c r="A117" s="177"/>
      <c r="B117" s="178"/>
      <c r="C117" s="178"/>
    </row>
    <row r="118" spans="1:3" x14ac:dyDescent="0.15">
      <c r="A118" s="177"/>
      <c r="B118" s="178"/>
      <c r="C118" s="178"/>
    </row>
    <row r="119" spans="1:3" x14ac:dyDescent="0.15">
      <c r="A119" s="177"/>
      <c r="B119" s="178"/>
      <c r="C119" s="178"/>
    </row>
    <row r="120" spans="1:3" x14ac:dyDescent="0.15">
      <c r="A120" s="177"/>
      <c r="B120" s="178"/>
      <c r="C120" s="178"/>
    </row>
    <row r="121" spans="1:3" x14ac:dyDescent="0.15">
      <c r="A121" s="177"/>
      <c r="B121" s="178"/>
      <c r="C121" s="178"/>
    </row>
    <row r="122" spans="1:3" x14ac:dyDescent="0.15">
      <c r="A122" s="177"/>
      <c r="B122" s="178"/>
      <c r="C122" s="178"/>
    </row>
    <row r="123" spans="1:3" x14ac:dyDescent="0.15">
      <c r="A123" s="177"/>
      <c r="B123" s="178"/>
      <c r="C123" s="178"/>
    </row>
    <row r="124" spans="1:3" x14ac:dyDescent="0.15">
      <c r="A124" s="177"/>
      <c r="B124" s="178"/>
      <c r="C124" s="178"/>
    </row>
    <row r="125" spans="1:3" x14ac:dyDescent="0.15">
      <c r="A125" s="177"/>
      <c r="B125" s="178"/>
      <c r="C125" s="178"/>
    </row>
    <row r="126" spans="1:3" x14ac:dyDescent="0.15">
      <c r="A126" s="177"/>
      <c r="B126" s="178"/>
      <c r="C126" s="178"/>
    </row>
    <row r="127" spans="1:3" x14ac:dyDescent="0.15">
      <c r="A127" s="177"/>
      <c r="B127" s="178"/>
      <c r="C127" s="178"/>
    </row>
    <row r="128" spans="1:3" x14ac:dyDescent="0.15">
      <c r="A128" s="177"/>
      <c r="B128" s="178"/>
      <c r="C128" s="178"/>
    </row>
    <row r="129" spans="1:3" x14ac:dyDescent="0.15">
      <c r="A129" s="177"/>
      <c r="B129" s="178"/>
      <c r="C129" s="178"/>
    </row>
    <row r="130" spans="1:3" x14ac:dyDescent="0.15">
      <c r="A130" s="177"/>
      <c r="B130" s="178"/>
      <c r="C130" s="178"/>
    </row>
    <row r="131" spans="1:3" x14ac:dyDescent="0.15">
      <c r="A131" s="177"/>
      <c r="B131" s="178"/>
      <c r="C131" s="178"/>
    </row>
    <row r="132" spans="1:3" x14ac:dyDescent="0.15">
      <c r="A132" s="177"/>
      <c r="B132" s="178"/>
      <c r="C132" s="178"/>
    </row>
    <row r="133" spans="1:3" x14ac:dyDescent="0.15">
      <c r="A133" s="177"/>
      <c r="B133" s="178"/>
      <c r="C133" s="178"/>
    </row>
    <row r="134" spans="1:3" x14ac:dyDescent="0.15">
      <c r="A134" s="177"/>
      <c r="B134" s="178"/>
      <c r="C134" s="178"/>
    </row>
    <row r="135" spans="1:3" x14ac:dyDescent="0.15">
      <c r="A135" s="177"/>
      <c r="B135" s="178"/>
      <c r="C135" s="178"/>
    </row>
    <row r="136" spans="1:3" x14ac:dyDescent="0.15">
      <c r="A136" s="177"/>
      <c r="B136" s="178"/>
      <c r="C136" s="178"/>
    </row>
    <row r="137" spans="1:3" x14ac:dyDescent="0.15">
      <c r="A137" s="177"/>
      <c r="B137" s="178"/>
      <c r="C137" s="178"/>
    </row>
    <row r="138" spans="1:3" x14ac:dyDescent="0.15">
      <c r="A138" s="177"/>
      <c r="B138" s="178"/>
      <c r="C138" s="178"/>
    </row>
    <row r="139" spans="1:3" x14ac:dyDescent="0.15">
      <c r="A139" s="177"/>
      <c r="B139" s="178"/>
      <c r="C139" s="178"/>
    </row>
    <row r="140" spans="1:3" x14ac:dyDescent="0.15">
      <c r="A140" s="177"/>
      <c r="B140" s="178"/>
      <c r="C140" s="178"/>
    </row>
    <row r="141" spans="1:3" x14ac:dyDescent="0.15">
      <c r="A141" s="177"/>
      <c r="B141" s="178"/>
      <c r="C141" s="178"/>
    </row>
    <row r="142" spans="1:3" x14ac:dyDescent="0.15">
      <c r="A142" s="177"/>
      <c r="B142" s="178"/>
      <c r="C142" s="178"/>
    </row>
    <row r="143" spans="1:3" x14ac:dyDescent="0.15">
      <c r="A143" s="177"/>
      <c r="B143" s="178"/>
      <c r="C143" s="178"/>
    </row>
    <row r="144" spans="1:3" x14ac:dyDescent="0.15">
      <c r="A144" s="177"/>
      <c r="B144" s="178"/>
      <c r="C144" s="178"/>
    </row>
    <row r="145" spans="1:3" x14ac:dyDescent="0.15">
      <c r="A145" s="177"/>
      <c r="B145" s="178"/>
      <c r="C145" s="178"/>
    </row>
    <row r="146" spans="1:3" x14ac:dyDescent="0.15">
      <c r="A146" s="177"/>
      <c r="B146" s="178"/>
      <c r="C146" s="178"/>
    </row>
    <row r="147" spans="1:3" x14ac:dyDescent="0.15">
      <c r="A147" s="177"/>
      <c r="B147" s="178"/>
      <c r="C147" s="178"/>
    </row>
    <row r="148" spans="1:3" x14ac:dyDescent="0.15">
      <c r="A148" s="177"/>
      <c r="B148" s="178"/>
      <c r="C148" s="178"/>
    </row>
    <row r="149" spans="1:3" x14ac:dyDescent="0.15">
      <c r="A149" s="177"/>
      <c r="B149" s="178"/>
      <c r="C149" s="178"/>
    </row>
    <row r="150" spans="1:3" x14ac:dyDescent="0.15">
      <c r="A150" s="177"/>
      <c r="B150" s="178"/>
      <c r="C150" s="178"/>
    </row>
    <row r="151" spans="1:3" x14ac:dyDescent="0.15">
      <c r="A151" s="177"/>
      <c r="B151" s="178"/>
      <c r="C151" s="178"/>
    </row>
    <row r="152" spans="1:3" x14ac:dyDescent="0.15">
      <c r="A152" s="177"/>
      <c r="B152" s="178"/>
      <c r="C152" s="178"/>
    </row>
    <row r="153" spans="1:3" x14ac:dyDescent="0.15">
      <c r="A153" s="177"/>
      <c r="B153" s="178"/>
      <c r="C153" s="178"/>
    </row>
    <row r="154" spans="1:3" x14ac:dyDescent="0.15">
      <c r="A154" s="177"/>
      <c r="B154" s="178"/>
      <c r="C154" s="178"/>
    </row>
    <row r="155" spans="1:3" x14ac:dyDescent="0.15">
      <c r="A155" s="177"/>
      <c r="B155" s="178"/>
      <c r="C155" s="178"/>
    </row>
    <row r="156" spans="1:3" x14ac:dyDescent="0.15">
      <c r="A156" s="177"/>
      <c r="B156" s="178"/>
      <c r="C156" s="178"/>
    </row>
    <row r="157" spans="1:3" x14ac:dyDescent="0.15">
      <c r="A157" s="177"/>
      <c r="B157" s="178"/>
      <c r="C157" s="178"/>
    </row>
    <row r="158" spans="1:3" x14ac:dyDescent="0.15">
      <c r="A158" s="177"/>
      <c r="B158" s="178"/>
      <c r="C158" s="178"/>
    </row>
    <row r="159" spans="1:3" x14ac:dyDescent="0.15">
      <c r="A159" s="177"/>
      <c r="B159" s="178"/>
      <c r="C159" s="178"/>
    </row>
    <row r="160" spans="1:3" x14ac:dyDescent="0.15">
      <c r="A160" s="177"/>
      <c r="B160" s="178"/>
      <c r="C160" s="178"/>
    </row>
    <row r="161" spans="1:3" x14ac:dyDescent="0.15">
      <c r="A161" s="177"/>
      <c r="B161" s="178"/>
      <c r="C161" s="178"/>
    </row>
    <row r="162" spans="1:3" x14ac:dyDescent="0.15">
      <c r="A162" s="177"/>
      <c r="B162" s="178"/>
      <c r="C162" s="178"/>
    </row>
    <row r="163" spans="1:3" x14ac:dyDescent="0.15">
      <c r="A163" s="177"/>
      <c r="B163" s="178"/>
      <c r="C163" s="178"/>
    </row>
    <row r="164" spans="1:3" x14ac:dyDescent="0.15">
      <c r="A164" s="177"/>
      <c r="B164" s="178"/>
      <c r="C164" s="178"/>
    </row>
    <row r="165" spans="1:3" x14ac:dyDescent="0.15">
      <c r="A165" s="177"/>
      <c r="B165" s="178"/>
      <c r="C165" s="178"/>
    </row>
    <row r="166" spans="1:3" x14ac:dyDescent="0.15">
      <c r="A166" s="177"/>
      <c r="B166" s="178"/>
      <c r="C166" s="178"/>
    </row>
    <row r="167" spans="1:3" x14ac:dyDescent="0.15">
      <c r="A167" s="177"/>
      <c r="B167" s="178"/>
      <c r="C167" s="178"/>
    </row>
    <row r="168" spans="1:3" x14ac:dyDescent="0.15">
      <c r="A168" s="177"/>
      <c r="B168" s="178"/>
      <c r="C168" s="178"/>
    </row>
    <row r="169" spans="1:3" x14ac:dyDescent="0.15">
      <c r="A169" s="177"/>
      <c r="B169" s="178"/>
      <c r="C169" s="178"/>
    </row>
    <row r="170" spans="1:3" x14ac:dyDescent="0.15">
      <c r="A170" s="177"/>
      <c r="B170" s="178"/>
      <c r="C170" s="178"/>
    </row>
    <row r="171" spans="1:3" x14ac:dyDescent="0.15">
      <c r="A171" s="177"/>
      <c r="B171" s="178"/>
      <c r="C171" s="178"/>
    </row>
    <row r="172" spans="1:3" x14ac:dyDescent="0.15">
      <c r="A172" s="177"/>
      <c r="B172" s="178"/>
      <c r="C172" s="178"/>
    </row>
    <row r="173" spans="1:3" x14ac:dyDescent="0.15">
      <c r="A173" s="177"/>
      <c r="B173" s="178"/>
      <c r="C173" s="178"/>
    </row>
    <row r="174" spans="1:3" x14ac:dyDescent="0.15">
      <c r="A174" s="177"/>
      <c r="B174" s="178"/>
      <c r="C174" s="178"/>
    </row>
    <row r="175" spans="1:3" x14ac:dyDescent="0.15">
      <c r="A175" s="177"/>
      <c r="B175" s="178"/>
      <c r="C175" s="178"/>
    </row>
    <row r="176" spans="1:3" x14ac:dyDescent="0.15">
      <c r="A176" s="177"/>
      <c r="B176" s="178"/>
      <c r="C176" s="178"/>
    </row>
    <row r="177" spans="1:3" x14ac:dyDescent="0.15">
      <c r="A177" s="177"/>
      <c r="B177" s="178"/>
      <c r="C177" s="178"/>
    </row>
    <row r="178" spans="1:3" x14ac:dyDescent="0.15">
      <c r="A178" s="177"/>
      <c r="B178" s="178"/>
      <c r="C178" s="178"/>
    </row>
    <row r="179" spans="1:3" x14ac:dyDescent="0.15">
      <c r="A179" s="177"/>
      <c r="B179" s="178"/>
      <c r="C179" s="178"/>
    </row>
    <row r="180" spans="1:3" x14ac:dyDescent="0.15">
      <c r="A180" s="177"/>
      <c r="B180" s="178"/>
      <c r="C180" s="178"/>
    </row>
    <row r="181" spans="1:3" x14ac:dyDescent="0.15">
      <c r="A181" s="177"/>
      <c r="B181" s="178"/>
      <c r="C181" s="178"/>
    </row>
    <row r="182" spans="1:3" x14ac:dyDescent="0.15">
      <c r="A182" s="177"/>
      <c r="B182" s="178"/>
      <c r="C182" s="178"/>
    </row>
    <row r="183" spans="1:3" x14ac:dyDescent="0.15">
      <c r="A183" s="177"/>
      <c r="B183" s="178"/>
      <c r="C183" s="178"/>
    </row>
    <row r="184" spans="1:3" x14ac:dyDescent="0.15">
      <c r="A184" s="177"/>
      <c r="B184" s="178"/>
      <c r="C184" s="178"/>
    </row>
    <row r="185" spans="1:3" x14ac:dyDescent="0.15">
      <c r="A185" s="177"/>
      <c r="B185" s="178"/>
      <c r="C185" s="178"/>
    </row>
    <row r="186" spans="1:3" x14ac:dyDescent="0.15">
      <c r="A186" s="177"/>
      <c r="B186" s="178"/>
      <c r="C186" s="178"/>
    </row>
    <row r="187" spans="1:3" x14ac:dyDescent="0.15">
      <c r="A187" s="177"/>
      <c r="B187" s="178"/>
      <c r="C187" s="178"/>
    </row>
    <row r="188" spans="1:3" x14ac:dyDescent="0.15">
      <c r="A188" s="177"/>
      <c r="B188" s="178"/>
      <c r="C188" s="178"/>
    </row>
    <row r="189" spans="1:3" x14ac:dyDescent="0.15">
      <c r="A189" s="177"/>
      <c r="B189" s="178"/>
      <c r="C189" s="178"/>
    </row>
    <row r="190" spans="1:3" x14ac:dyDescent="0.15">
      <c r="A190" s="177"/>
      <c r="B190" s="178"/>
      <c r="C190" s="178"/>
    </row>
    <row r="191" spans="1:3" x14ac:dyDescent="0.15">
      <c r="A191" s="177"/>
      <c r="B191" s="178"/>
      <c r="C191" s="178"/>
    </row>
    <row r="192" spans="1:3" x14ac:dyDescent="0.15">
      <c r="A192" s="177"/>
      <c r="B192" s="178"/>
      <c r="C192" s="178"/>
    </row>
    <row r="193" spans="1:3" x14ac:dyDescent="0.15">
      <c r="A193" s="177"/>
      <c r="B193" s="178"/>
      <c r="C193" s="178"/>
    </row>
    <row r="194" spans="1:3" x14ac:dyDescent="0.15">
      <c r="A194" s="177"/>
      <c r="B194" s="178"/>
      <c r="C194" s="178"/>
    </row>
    <row r="195" spans="1:3" x14ac:dyDescent="0.15">
      <c r="A195" s="177"/>
      <c r="B195" s="178"/>
      <c r="C195" s="178"/>
    </row>
    <row r="196" spans="1:3" x14ac:dyDescent="0.15">
      <c r="A196" s="177"/>
      <c r="B196" s="178"/>
      <c r="C196" s="178"/>
    </row>
    <row r="197" spans="1:3" x14ac:dyDescent="0.15">
      <c r="A197" s="177"/>
      <c r="B197" s="178"/>
      <c r="C197" s="178"/>
    </row>
    <row r="198" spans="1:3" x14ac:dyDescent="0.15">
      <c r="A198" s="177"/>
      <c r="B198" s="178"/>
      <c r="C198" s="178"/>
    </row>
    <row r="199" spans="1:3" x14ac:dyDescent="0.15">
      <c r="A199" s="177"/>
      <c r="B199" s="178"/>
      <c r="C199" s="178"/>
    </row>
    <row r="200" spans="1:3" x14ac:dyDescent="0.15">
      <c r="A200" s="177"/>
      <c r="B200" s="178"/>
      <c r="C200" s="178"/>
    </row>
    <row r="201" spans="1:3" x14ac:dyDescent="0.15">
      <c r="A201" s="177"/>
      <c r="B201" s="178"/>
      <c r="C201" s="178"/>
    </row>
    <row r="202" spans="1:3" x14ac:dyDescent="0.15">
      <c r="A202" s="177"/>
      <c r="B202" s="178"/>
      <c r="C202" s="178"/>
    </row>
    <row r="203" spans="1:3" x14ac:dyDescent="0.15">
      <c r="A203" s="177"/>
      <c r="B203" s="178"/>
      <c r="C203" s="178"/>
    </row>
    <row r="204" spans="1:3" x14ac:dyDescent="0.15">
      <c r="A204" s="177"/>
      <c r="B204" s="178"/>
      <c r="C204" s="178"/>
    </row>
    <row r="205" spans="1:3" x14ac:dyDescent="0.15">
      <c r="A205" s="177"/>
      <c r="B205" s="178"/>
      <c r="C205" s="178"/>
    </row>
    <row r="206" spans="1:3" x14ac:dyDescent="0.15">
      <c r="A206" s="177"/>
      <c r="B206" s="178"/>
      <c r="C206" s="178"/>
    </row>
    <row r="207" spans="1:3" x14ac:dyDescent="0.15">
      <c r="A207" s="177"/>
      <c r="B207" s="178"/>
      <c r="C207" s="178"/>
    </row>
    <row r="208" spans="1:3" x14ac:dyDescent="0.15">
      <c r="A208" s="177"/>
      <c r="B208" s="178"/>
      <c r="C208" s="178"/>
    </row>
    <row r="209" spans="1:3" x14ac:dyDescent="0.15">
      <c r="A209" s="177"/>
      <c r="B209" s="178"/>
      <c r="C209" s="178"/>
    </row>
    <row r="210" spans="1:3" x14ac:dyDescent="0.15">
      <c r="A210" s="177"/>
      <c r="B210" s="178"/>
      <c r="C210" s="178"/>
    </row>
    <row r="211" spans="1:3" x14ac:dyDescent="0.15">
      <c r="A211" s="177"/>
      <c r="B211" s="178"/>
      <c r="C211" s="178"/>
    </row>
    <row r="212" spans="1:3" x14ac:dyDescent="0.15">
      <c r="A212" s="177"/>
      <c r="B212" s="178"/>
      <c r="C212" s="178"/>
    </row>
    <row r="213" spans="1:3" x14ac:dyDescent="0.15">
      <c r="A213" s="177"/>
      <c r="B213" s="178"/>
      <c r="C213" s="178"/>
    </row>
    <row r="214" spans="1:3" x14ac:dyDescent="0.15">
      <c r="A214" s="177"/>
      <c r="B214" s="178"/>
      <c r="C214" s="178"/>
    </row>
    <row r="215" spans="1:3" x14ac:dyDescent="0.15">
      <c r="A215" s="177"/>
      <c r="B215" s="178"/>
      <c r="C215" s="178"/>
    </row>
    <row r="216" spans="1:3" x14ac:dyDescent="0.15">
      <c r="A216" s="177"/>
      <c r="B216" s="178"/>
      <c r="C216" s="178"/>
    </row>
    <row r="217" spans="1:3" x14ac:dyDescent="0.15">
      <c r="A217" s="177"/>
      <c r="B217" s="178"/>
      <c r="C217" s="178"/>
    </row>
    <row r="218" spans="1:3" x14ac:dyDescent="0.15">
      <c r="A218" s="177"/>
      <c r="B218" s="178"/>
      <c r="C218" s="178"/>
    </row>
    <row r="219" spans="1:3" x14ac:dyDescent="0.15">
      <c r="A219" s="177"/>
      <c r="B219" s="178"/>
      <c r="C219" s="178"/>
    </row>
    <row r="220" spans="1:3" x14ac:dyDescent="0.15">
      <c r="A220" s="177"/>
      <c r="B220" s="178"/>
      <c r="C220" s="178"/>
    </row>
    <row r="221" spans="1:3" x14ac:dyDescent="0.15">
      <c r="A221" s="177"/>
      <c r="B221" s="178"/>
      <c r="C221" s="178"/>
    </row>
    <row r="222" spans="1:3" x14ac:dyDescent="0.15">
      <c r="A222" s="177"/>
      <c r="B222" s="178"/>
      <c r="C222" s="178"/>
    </row>
    <row r="223" spans="1:3" x14ac:dyDescent="0.15">
      <c r="A223" s="177"/>
      <c r="B223" s="178"/>
      <c r="C223" s="178"/>
    </row>
    <row r="224" spans="1:3" x14ac:dyDescent="0.15">
      <c r="A224" s="177"/>
      <c r="B224" s="178"/>
      <c r="C224" s="178"/>
    </row>
    <row r="225" spans="1:3" x14ac:dyDescent="0.15">
      <c r="A225" s="177"/>
      <c r="B225" s="178"/>
      <c r="C225" s="178"/>
    </row>
    <row r="226" spans="1:3" x14ac:dyDescent="0.15">
      <c r="A226" s="177"/>
      <c r="B226" s="178"/>
      <c r="C226" s="178"/>
    </row>
    <row r="227" spans="1:3" x14ac:dyDescent="0.15">
      <c r="A227" s="177"/>
      <c r="B227" s="178"/>
      <c r="C227" s="178"/>
    </row>
    <row r="228" spans="1:3" x14ac:dyDescent="0.15">
      <c r="A228" s="177"/>
      <c r="B228" s="178"/>
      <c r="C228" s="178"/>
    </row>
    <row r="229" spans="1:3" x14ac:dyDescent="0.15">
      <c r="A229" s="177"/>
      <c r="B229" s="178"/>
      <c r="C229" s="178"/>
    </row>
    <row r="230" spans="1:3" x14ac:dyDescent="0.15">
      <c r="A230" s="177"/>
      <c r="B230" s="178"/>
      <c r="C230" s="178"/>
    </row>
    <row r="231" spans="1:3" x14ac:dyDescent="0.15">
      <c r="A231" s="177"/>
      <c r="B231" s="178"/>
      <c r="C231" s="178"/>
    </row>
    <row r="232" spans="1:3" x14ac:dyDescent="0.15">
      <c r="A232" s="177"/>
      <c r="B232" s="178"/>
      <c r="C232" s="178"/>
    </row>
    <row r="233" spans="1:3" x14ac:dyDescent="0.15">
      <c r="A233" s="177"/>
      <c r="B233" s="178"/>
      <c r="C233" s="178"/>
    </row>
    <row r="234" spans="1:3" x14ac:dyDescent="0.15">
      <c r="A234" s="177"/>
      <c r="B234" s="178"/>
      <c r="C234" s="178"/>
    </row>
    <row r="235" spans="1:3" x14ac:dyDescent="0.15">
      <c r="A235" s="177"/>
      <c r="B235" s="178"/>
      <c r="C235" s="178"/>
    </row>
    <row r="236" spans="1:3" x14ac:dyDescent="0.15">
      <c r="A236" s="177"/>
      <c r="B236" s="178"/>
      <c r="C236" s="178"/>
    </row>
    <row r="237" spans="1:3" x14ac:dyDescent="0.15">
      <c r="A237" s="177"/>
      <c r="B237" s="178"/>
      <c r="C237" s="178"/>
    </row>
    <row r="238" spans="1:3" x14ac:dyDescent="0.15">
      <c r="A238" s="177"/>
      <c r="B238" s="178"/>
      <c r="C238" s="178"/>
    </row>
    <row r="239" spans="1:3" x14ac:dyDescent="0.15">
      <c r="A239" s="177"/>
      <c r="B239" s="178"/>
      <c r="C239" s="178"/>
    </row>
    <row r="240" spans="1:3" x14ac:dyDescent="0.15">
      <c r="A240" s="177"/>
      <c r="B240" s="178"/>
      <c r="C240" s="178"/>
    </row>
    <row r="241" spans="1:3" x14ac:dyDescent="0.15">
      <c r="A241" s="177"/>
      <c r="B241" s="178"/>
      <c r="C241" s="178"/>
    </row>
    <row r="242" spans="1:3" x14ac:dyDescent="0.15">
      <c r="A242" s="177"/>
      <c r="B242" s="178"/>
      <c r="C242" s="178"/>
    </row>
    <row r="243" spans="1:3" x14ac:dyDescent="0.15">
      <c r="A243" s="177"/>
      <c r="B243" s="178"/>
      <c r="C243" s="178"/>
    </row>
    <row r="244" spans="1:3" x14ac:dyDescent="0.15">
      <c r="A244" s="177"/>
      <c r="B244" s="178"/>
      <c r="C244" s="178"/>
    </row>
    <row r="245" spans="1:3" x14ac:dyDescent="0.15">
      <c r="A245" s="177"/>
      <c r="B245" s="178"/>
      <c r="C245" s="178"/>
    </row>
    <row r="246" spans="1:3" x14ac:dyDescent="0.15">
      <c r="A246" s="177"/>
      <c r="B246" s="178"/>
      <c r="C246" s="178"/>
    </row>
    <row r="247" spans="1:3" x14ac:dyDescent="0.15">
      <c r="A247" s="177"/>
      <c r="B247" s="178"/>
      <c r="C247" s="178"/>
    </row>
    <row r="248" spans="1:3" x14ac:dyDescent="0.15">
      <c r="A248" s="177"/>
      <c r="B248" s="178"/>
      <c r="C248" s="178"/>
    </row>
    <row r="249" spans="1:3" x14ac:dyDescent="0.15">
      <c r="A249" s="177"/>
      <c r="B249" s="178"/>
      <c r="C249" s="178"/>
    </row>
    <row r="250" spans="1:3" x14ac:dyDescent="0.15">
      <c r="A250" s="177"/>
      <c r="B250" s="178"/>
      <c r="C250" s="178"/>
    </row>
    <row r="251" spans="1:3" x14ac:dyDescent="0.15">
      <c r="A251" s="177"/>
      <c r="B251" s="178"/>
      <c r="C251" s="178"/>
    </row>
    <row r="252" spans="1:3" x14ac:dyDescent="0.15">
      <c r="A252" s="177"/>
      <c r="B252" s="178"/>
      <c r="C252" s="178"/>
    </row>
    <row r="253" spans="1:3" x14ac:dyDescent="0.15">
      <c r="A253" s="177"/>
      <c r="B253" s="178"/>
      <c r="C253" s="178"/>
    </row>
    <row r="254" spans="1:3" x14ac:dyDescent="0.15">
      <c r="A254" s="177"/>
      <c r="B254" s="178"/>
      <c r="C254" s="178"/>
    </row>
    <row r="255" spans="1:3" x14ac:dyDescent="0.15">
      <c r="A255" s="177"/>
      <c r="B255" s="178"/>
      <c r="C255" s="178"/>
    </row>
    <row r="256" spans="1:3" x14ac:dyDescent="0.15">
      <c r="A256" s="177"/>
      <c r="B256" s="178"/>
      <c r="C256" s="178"/>
    </row>
    <row r="257" spans="1:3" x14ac:dyDescent="0.15">
      <c r="A257" s="177"/>
      <c r="B257" s="178"/>
      <c r="C257" s="178"/>
    </row>
    <row r="258" spans="1:3" x14ac:dyDescent="0.15">
      <c r="A258" s="177"/>
      <c r="B258" s="178"/>
      <c r="C258" s="178"/>
    </row>
    <row r="259" spans="1:3" x14ac:dyDescent="0.15">
      <c r="A259" s="177"/>
      <c r="B259" s="178"/>
      <c r="C259" s="178"/>
    </row>
    <row r="260" spans="1:3" x14ac:dyDescent="0.15">
      <c r="A260" s="177"/>
      <c r="B260" s="178"/>
      <c r="C260" s="178"/>
    </row>
    <row r="261" spans="1:3" x14ac:dyDescent="0.15">
      <c r="A261" s="177"/>
      <c r="B261" s="178"/>
      <c r="C261" s="178"/>
    </row>
    <row r="262" spans="1:3" x14ac:dyDescent="0.15">
      <c r="A262" s="177"/>
      <c r="B262" s="178"/>
      <c r="C262" s="178"/>
    </row>
    <row r="263" spans="1:3" x14ac:dyDescent="0.15">
      <c r="A263" s="177"/>
      <c r="B263" s="178"/>
      <c r="C263" s="178"/>
    </row>
    <row r="264" spans="1:3" x14ac:dyDescent="0.15">
      <c r="A264" s="177"/>
      <c r="B264" s="178"/>
      <c r="C264" s="178"/>
    </row>
    <row r="265" spans="1:3" x14ac:dyDescent="0.15">
      <c r="A265" s="177"/>
      <c r="B265" s="178"/>
      <c r="C265" s="178"/>
    </row>
    <row r="266" spans="1:3" x14ac:dyDescent="0.15">
      <c r="A266" s="177"/>
      <c r="B266" s="178"/>
      <c r="C266" s="178"/>
    </row>
    <row r="267" spans="1:3" x14ac:dyDescent="0.15">
      <c r="A267" s="177"/>
      <c r="B267" s="178"/>
      <c r="C267" s="178"/>
    </row>
    <row r="268" spans="1:3" x14ac:dyDescent="0.15">
      <c r="A268" s="177"/>
      <c r="B268" s="178"/>
      <c r="C268" s="178"/>
    </row>
    <row r="269" spans="1:3" x14ac:dyDescent="0.15">
      <c r="A269" s="177"/>
      <c r="B269" s="178"/>
      <c r="C269" s="178"/>
    </row>
    <row r="270" spans="1:3" x14ac:dyDescent="0.15">
      <c r="A270" s="177"/>
      <c r="B270" s="178"/>
      <c r="C270" s="178"/>
    </row>
    <row r="271" spans="1:3" x14ac:dyDescent="0.15">
      <c r="A271" s="177"/>
      <c r="B271" s="178"/>
      <c r="C271" s="178"/>
    </row>
    <row r="272" spans="1:3" x14ac:dyDescent="0.15">
      <c r="A272" s="177"/>
      <c r="B272" s="178"/>
      <c r="C272" s="178"/>
    </row>
    <row r="273" spans="1:3" x14ac:dyDescent="0.15">
      <c r="A273" s="177"/>
      <c r="B273" s="178"/>
      <c r="C273" s="178"/>
    </row>
    <row r="274" spans="1:3" x14ac:dyDescent="0.15">
      <c r="A274" s="177"/>
      <c r="B274" s="178"/>
      <c r="C274" s="178"/>
    </row>
    <row r="275" spans="1:3" x14ac:dyDescent="0.15">
      <c r="A275" s="177"/>
      <c r="B275" s="178"/>
      <c r="C275" s="178"/>
    </row>
    <row r="276" spans="1:3" x14ac:dyDescent="0.15">
      <c r="A276" s="177"/>
      <c r="B276" s="178"/>
      <c r="C276" s="178"/>
    </row>
    <row r="277" spans="1:3" x14ac:dyDescent="0.15">
      <c r="A277" s="177"/>
      <c r="B277" s="178"/>
      <c r="C277" s="178"/>
    </row>
    <row r="278" spans="1:3" x14ac:dyDescent="0.15">
      <c r="A278" s="177"/>
      <c r="B278" s="178"/>
      <c r="C278" s="178"/>
    </row>
    <row r="279" spans="1:3" x14ac:dyDescent="0.15">
      <c r="A279" s="177"/>
      <c r="B279" s="178"/>
      <c r="C279" s="178"/>
    </row>
    <row r="280" spans="1:3" x14ac:dyDescent="0.15">
      <c r="A280" s="177"/>
      <c r="B280" s="178"/>
      <c r="C280" s="178"/>
    </row>
    <row r="281" spans="1:3" x14ac:dyDescent="0.15">
      <c r="A281" s="177"/>
      <c r="B281" s="178"/>
      <c r="C281" s="178"/>
    </row>
    <row r="282" spans="1:3" x14ac:dyDescent="0.15">
      <c r="A282" s="177"/>
      <c r="B282" s="178"/>
      <c r="C282" s="178"/>
    </row>
    <row r="283" spans="1:3" x14ac:dyDescent="0.15">
      <c r="A283" s="177"/>
      <c r="B283" s="178"/>
      <c r="C283" s="178"/>
    </row>
    <row r="284" spans="1:3" x14ac:dyDescent="0.15">
      <c r="A284" s="177"/>
      <c r="B284" s="178"/>
      <c r="C284" s="178"/>
    </row>
    <row r="285" spans="1:3" x14ac:dyDescent="0.15">
      <c r="A285" s="177"/>
      <c r="B285" s="178"/>
      <c r="C285" s="178"/>
    </row>
    <row r="286" spans="1:3" x14ac:dyDescent="0.15">
      <c r="A286" s="177"/>
      <c r="B286" s="178"/>
      <c r="C286" s="178"/>
    </row>
    <row r="287" spans="1:3" x14ac:dyDescent="0.15">
      <c r="A287" s="177"/>
      <c r="B287" s="178"/>
      <c r="C287" s="178"/>
    </row>
    <row r="288" spans="1:3" x14ac:dyDescent="0.15">
      <c r="A288" s="177"/>
      <c r="B288" s="178"/>
      <c r="C288" s="178"/>
    </row>
    <row r="289" spans="1:3" x14ac:dyDescent="0.15">
      <c r="A289" s="177"/>
      <c r="B289" s="178"/>
      <c r="C289" s="178"/>
    </row>
    <row r="290" spans="1:3" x14ac:dyDescent="0.15">
      <c r="A290" s="177"/>
      <c r="B290" s="178"/>
      <c r="C290" s="178"/>
    </row>
    <row r="291" spans="1:3" x14ac:dyDescent="0.15">
      <c r="A291" s="177"/>
      <c r="B291" s="178"/>
      <c r="C291" s="178"/>
    </row>
    <row r="292" spans="1:3" x14ac:dyDescent="0.15">
      <c r="A292" s="177"/>
      <c r="B292" s="178"/>
      <c r="C292" s="178"/>
    </row>
    <row r="293" spans="1:3" x14ac:dyDescent="0.15">
      <c r="A293" s="177"/>
      <c r="B293" s="178"/>
      <c r="C293" s="178"/>
    </row>
    <row r="294" spans="1:3" x14ac:dyDescent="0.15">
      <c r="A294" s="177"/>
      <c r="B294" s="178"/>
      <c r="C294" s="178"/>
    </row>
    <row r="295" spans="1:3" x14ac:dyDescent="0.15">
      <c r="A295" s="177"/>
      <c r="B295" s="178"/>
      <c r="C295" s="178"/>
    </row>
    <row r="296" spans="1:3" x14ac:dyDescent="0.15">
      <c r="A296" s="177"/>
      <c r="B296" s="178"/>
      <c r="C296" s="178"/>
    </row>
    <row r="297" spans="1:3" x14ac:dyDescent="0.15">
      <c r="A297" s="177"/>
      <c r="B297" s="178"/>
      <c r="C297" s="178"/>
    </row>
    <row r="298" spans="1:3" x14ac:dyDescent="0.15">
      <c r="A298" s="177"/>
      <c r="B298" s="178"/>
      <c r="C298" s="178"/>
    </row>
    <row r="299" spans="1:3" x14ac:dyDescent="0.15">
      <c r="A299" s="177"/>
      <c r="B299" s="178"/>
      <c r="C299" s="178"/>
    </row>
    <row r="300" spans="1:3" x14ac:dyDescent="0.15">
      <c r="A300" s="177"/>
      <c r="B300" s="178"/>
      <c r="C300" s="178"/>
    </row>
    <row r="301" spans="1:3" x14ac:dyDescent="0.15">
      <c r="A301" s="177"/>
      <c r="B301" s="178"/>
      <c r="C301" s="178"/>
    </row>
    <row r="302" spans="1:3" x14ac:dyDescent="0.15">
      <c r="A302" s="177"/>
      <c r="B302" s="178"/>
      <c r="C302" s="178"/>
    </row>
    <row r="303" spans="1:3" x14ac:dyDescent="0.15">
      <c r="A303" s="177"/>
      <c r="B303" s="178"/>
      <c r="C303" s="178"/>
    </row>
    <row r="304" spans="1:3" x14ac:dyDescent="0.15">
      <c r="A304" s="177"/>
      <c r="B304" s="178"/>
      <c r="C304" s="178"/>
    </row>
    <row r="305" spans="1:3" x14ac:dyDescent="0.15">
      <c r="A305" s="177"/>
      <c r="B305" s="178"/>
      <c r="C305" s="178"/>
    </row>
    <row r="306" spans="1:3" x14ac:dyDescent="0.15">
      <c r="A306" s="177"/>
      <c r="B306" s="178"/>
      <c r="C306" s="178"/>
    </row>
    <row r="307" spans="1:3" x14ac:dyDescent="0.15">
      <c r="A307" s="177"/>
      <c r="B307" s="178"/>
      <c r="C307" s="178"/>
    </row>
    <row r="308" spans="1:3" x14ac:dyDescent="0.15">
      <c r="A308" s="177"/>
      <c r="B308" s="178"/>
      <c r="C308" s="178"/>
    </row>
    <row r="309" spans="1:3" x14ac:dyDescent="0.15">
      <c r="A309" s="177"/>
      <c r="B309" s="178"/>
      <c r="C309" s="178"/>
    </row>
    <row r="310" spans="1:3" x14ac:dyDescent="0.15">
      <c r="A310" s="177"/>
      <c r="B310" s="178"/>
      <c r="C310" s="178"/>
    </row>
    <row r="311" spans="1:3" x14ac:dyDescent="0.15">
      <c r="A311" s="177"/>
      <c r="B311" s="178"/>
      <c r="C311" s="178"/>
    </row>
    <row r="312" spans="1:3" x14ac:dyDescent="0.15">
      <c r="A312" s="177"/>
      <c r="B312" s="178"/>
      <c r="C312" s="178"/>
    </row>
    <row r="313" spans="1:3" x14ac:dyDescent="0.15">
      <c r="A313" s="177"/>
      <c r="B313" s="178"/>
      <c r="C313" s="178"/>
    </row>
    <row r="314" spans="1:3" x14ac:dyDescent="0.15">
      <c r="A314" s="177"/>
      <c r="B314" s="178"/>
      <c r="C314" s="178"/>
    </row>
    <row r="315" spans="1:3" x14ac:dyDescent="0.15">
      <c r="A315" s="177"/>
      <c r="B315" s="178"/>
      <c r="C315" s="178"/>
    </row>
    <row r="316" spans="1:3" x14ac:dyDescent="0.15">
      <c r="A316" s="177"/>
      <c r="B316" s="178"/>
      <c r="C316" s="178"/>
    </row>
    <row r="317" spans="1:3" x14ac:dyDescent="0.15">
      <c r="A317" s="177"/>
      <c r="B317" s="178"/>
      <c r="C317" s="178"/>
    </row>
    <row r="318" spans="1:3" x14ac:dyDescent="0.15">
      <c r="A318" s="177"/>
      <c r="B318" s="178"/>
      <c r="C318" s="178"/>
    </row>
    <row r="319" spans="1:3" x14ac:dyDescent="0.15">
      <c r="A319" s="177"/>
      <c r="B319" s="178"/>
      <c r="C319" s="178"/>
    </row>
    <row r="320" spans="1:3" x14ac:dyDescent="0.15">
      <c r="A320" s="177"/>
      <c r="B320" s="178"/>
      <c r="C320" s="178"/>
    </row>
    <row r="321" spans="1:3" x14ac:dyDescent="0.15">
      <c r="A321" s="177"/>
      <c r="B321" s="178"/>
      <c r="C321" s="178"/>
    </row>
    <row r="322" spans="1:3" x14ac:dyDescent="0.15">
      <c r="A322" s="177"/>
      <c r="B322" s="178"/>
      <c r="C322" s="178"/>
    </row>
    <row r="323" spans="1:3" x14ac:dyDescent="0.15">
      <c r="A323" s="177"/>
      <c r="B323" s="178"/>
      <c r="C323" s="178"/>
    </row>
    <row r="324" spans="1:3" x14ac:dyDescent="0.15">
      <c r="A324" s="177"/>
      <c r="B324" s="178"/>
      <c r="C324" s="178"/>
    </row>
    <row r="325" spans="1:3" x14ac:dyDescent="0.15">
      <c r="A325" s="177"/>
      <c r="B325" s="178"/>
      <c r="C325" s="178"/>
    </row>
    <row r="326" spans="1:3" x14ac:dyDescent="0.15">
      <c r="A326" s="177"/>
      <c r="B326" s="178"/>
      <c r="C326" s="178"/>
    </row>
    <row r="327" spans="1:3" x14ac:dyDescent="0.15">
      <c r="A327" s="177"/>
      <c r="B327" s="178"/>
      <c r="C327" s="178"/>
    </row>
    <row r="328" spans="1:3" x14ac:dyDescent="0.15">
      <c r="A328" s="177"/>
      <c r="B328" s="178"/>
      <c r="C328" s="178"/>
    </row>
    <row r="329" spans="1:3" x14ac:dyDescent="0.15">
      <c r="A329" s="177"/>
      <c r="B329" s="178"/>
      <c r="C329" s="178"/>
    </row>
    <row r="330" spans="1:3" x14ac:dyDescent="0.15">
      <c r="A330" s="177"/>
      <c r="B330" s="178"/>
      <c r="C330" s="178"/>
    </row>
    <row r="331" spans="1:3" x14ac:dyDescent="0.15">
      <c r="A331" s="177"/>
      <c r="B331" s="178"/>
      <c r="C331" s="178"/>
    </row>
    <row r="332" spans="1:3" x14ac:dyDescent="0.15">
      <c r="A332" s="177"/>
      <c r="B332" s="178"/>
      <c r="C332" s="178"/>
    </row>
    <row r="333" spans="1:3" x14ac:dyDescent="0.15">
      <c r="A333" s="177"/>
      <c r="B333" s="178"/>
      <c r="C333" s="178"/>
    </row>
    <row r="334" spans="1:3" x14ac:dyDescent="0.15">
      <c r="A334" s="177"/>
      <c r="B334" s="178"/>
      <c r="C334" s="178"/>
    </row>
    <row r="335" spans="1:3" x14ac:dyDescent="0.15">
      <c r="A335" s="177"/>
      <c r="B335" s="178"/>
      <c r="C335" s="178"/>
    </row>
    <row r="336" spans="1:3" x14ac:dyDescent="0.15">
      <c r="A336" s="177"/>
      <c r="B336" s="178"/>
      <c r="C336" s="178"/>
    </row>
    <row r="337" spans="1:3" x14ac:dyDescent="0.15">
      <c r="A337" s="177"/>
      <c r="B337" s="178"/>
      <c r="C337" s="178"/>
    </row>
    <row r="338" spans="1:3" x14ac:dyDescent="0.15">
      <c r="A338" s="177"/>
      <c r="B338" s="178"/>
      <c r="C338" s="178"/>
    </row>
    <row r="339" spans="1:3" x14ac:dyDescent="0.15">
      <c r="A339" s="177"/>
      <c r="B339" s="178"/>
      <c r="C339" s="178"/>
    </row>
    <row r="340" spans="1:3" x14ac:dyDescent="0.15">
      <c r="A340" s="177"/>
      <c r="B340" s="178"/>
      <c r="C340" s="178"/>
    </row>
    <row r="341" spans="1:3" x14ac:dyDescent="0.15">
      <c r="A341" s="177"/>
      <c r="B341" s="178"/>
      <c r="C341" s="178"/>
    </row>
    <row r="342" spans="1:3" x14ac:dyDescent="0.15">
      <c r="A342" s="177"/>
      <c r="B342" s="178"/>
      <c r="C342" s="178"/>
    </row>
    <row r="343" spans="1:3" x14ac:dyDescent="0.15">
      <c r="A343" s="177"/>
      <c r="B343" s="178"/>
      <c r="C343" s="178"/>
    </row>
    <row r="344" spans="1:3" x14ac:dyDescent="0.15">
      <c r="A344" s="177"/>
      <c r="B344" s="178"/>
      <c r="C344" s="178"/>
    </row>
    <row r="345" spans="1:3" x14ac:dyDescent="0.15">
      <c r="A345" s="177"/>
      <c r="B345" s="178"/>
      <c r="C345" s="178"/>
    </row>
    <row r="346" spans="1:3" x14ac:dyDescent="0.15">
      <c r="A346" s="177"/>
      <c r="B346" s="178"/>
      <c r="C346" s="178"/>
    </row>
    <row r="347" spans="1:3" x14ac:dyDescent="0.15">
      <c r="A347" s="177"/>
      <c r="B347" s="178"/>
      <c r="C347" s="178"/>
    </row>
    <row r="348" spans="1:3" x14ac:dyDescent="0.15">
      <c r="A348" s="177"/>
      <c r="B348" s="178"/>
      <c r="C348" s="178"/>
    </row>
    <row r="349" spans="1:3" x14ac:dyDescent="0.15">
      <c r="A349" s="177"/>
      <c r="B349" s="178"/>
      <c r="C349" s="178"/>
    </row>
    <row r="350" spans="1:3" x14ac:dyDescent="0.15">
      <c r="A350" s="177"/>
      <c r="B350" s="178"/>
      <c r="C350" s="178"/>
    </row>
    <row r="351" spans="1:3" x14ac:dyDescent="0.15">
      <c r="A351" s="177"/>
      <c r="B351" s="178"/>
      <c r="C351" s="178"/>
    </row>
    <row r="352" spans="1:3" x14ac:dyDescent="0.15">
      <c r="A352" s="177"/>
      <c r="B352" s="178"/>
      <c r="C352" s="178"/>
    </row>
    <row r="353" spans="1:3" x14ac:dyDescent="0.15">
      <c r="A353" s="177"/>
      <c r="B353" s="178"/>
      <c r="C353" s="178"/>
    </row>
    <row r="354" spans="1:3" x14ac:dyDescent="0.15">
      <c r="A354" s="177"/>
      <c r="B354" s="178"/>
      <c r="C354" s="178"/>
    </row>
    <row r="355" spans="1:3" x14ac:dyDescent="0.15">
      <c r="A355" s="177"/>
      <c r="B355" s="178"/>
      <c r="C355" s="178"/>
    </row>
    <row r="356" spans="1:3" x14ac:dyDescent="0.15">
      <c r="A356" s="177"/>
      <c r="B356" s="178"/>
      <c r="C356" s="178"/>
    </row>
    <row r="357" spans="1:3" x14ac:dyDescent="0.15">
      <c r="A357" s="177"/>
      <c r="B357" s="178"/>
      <c r="C357" s="178"/>
    </row>
    <row r="358" spans="1:3" x14ac:dyDescent="0.15">
      <c r="A358" s="177"/>
      <c r="B358" s="178"/>
      <c r="C358" s="178"/>
    </row>
    <row r="359" spans="1:3" x14ac:dyDescent="0.15">
      <c r="A359" s="177"/>
      <c r="B359" s="178"/>
      <c r="C359" s="178"/>
    </row>
    <row r="360" spans="1:3" x14ac:dyDescent="0.15">
      <c r="A360" s="177"/>
      <c r="B360" s="178"/>
      <c r="C360" s="178"/>
    </row>
    <row r="361" spans="1:3" x14ac:dyDescent="0.15">
      <c r="A361" s="177"/>
      <c r="B361" s="178"/>
      <c r="C361" s="178"/>
    </row>
    <row r="362" spans="1:3" x14ac:dyDescent="0.15">
      <c r="A362" s="177"/>
      <c r="B362" s="178"/>
      <c r="C362" s="178"/>
    </row>
    <row r="363" spans="1:3" x14ac:dyDescent="0.15">
      <c r="A363" s="177"/>
      <c r="B363" s="178"/>
      <c r="C363" s="178"/>
    </row>
    <row r="364" spans="1:3" x14ac:dyDescent="0.15">
      <c r="A364" s="177"/>
      <c r="B364" s="178"/>
      <c r="C364" s="178"/>
    </row>
    <row r="365" spans="1:3" x14ac:dyDescent="0.15">
      <c r="A365" s="177"/>
      <c r="B365" s="178"/>
      <c r="C365" s="178"/>
    </row>
    <row r="366" spans="1:3" x14ac:dyDescent="0.15">
      <c r="A366" s="177"/>
      <c r="B366" s="178"/>
      <c r="C366" s="178"/>
    </row>
    <row r="367" spans="1:3" x14ac:dyDescent="0.15">
      <c r="A367" s="177"/>
      <c r="B367" s="178"/>
      <c r="C367" s="178"/>
    </row>
    <row r="368" spans="1:3" x14ac:dyDescent="0.15">
      <c r="A368" s="177"/>
      <c r="B368" s="178"/>
      <c r="C368" s="178"/>
    </row>
    <row r="369" spans="1:3" x14ac:dyDescent="0.15">
      <c r="A369" s="177"/>
      <c r="B369" s="178"/>
      <c r="C369" s="178"/>
    </row>
    <row r="370" spans="1:3" x14ac:dyDescent="0.15">
      <c r="A370" s="177"/>
      <c r="B370" s="178"/>
      <c r="C370" s="178"/>
    </row>
    <row r="371" spans="1:3" x14ac:dyDescent="0.15">
      <c r="A371" s="177"/>
      <c r="B371" s="178"/>
      <c r="C371" s="178"/>
    </row>
    <row r="372" spans="1:3" x14ac:dyDescent="0.15">
      <c r="A372" s="177"/>
      <c r="B372" s="178"/>
      <c r="C372" s="178"/>
    </row>
    <row r="373" spans="1:3" x14ac:dyDescent="0.15">
      <c r="A373" s="177"/>
      <c r="B373" s="178"/>
      <c r="C373" s="178"/>
    </row>
    <row r="374" spans="1:3" x14ac:dyDescent="0.15">
      <c r="A374" s="177"/>
      <c r="B374" s="178"/>
      <c r="C374" s="178"/>
    </row>
    <row r="375" spans="1:3" x14ac:dyDescent="0.15">
      <c r="A375" s="177"/>
      <c r="B375" s="178"/>
      <c r="C375" s="178"/>
    </row>
    <row r="376" spans="1:3" x14ac:dyDescent="0.15">
      <c r="A376" s="177"/>
      <c r="B376" s="178"/>
      <c r="C376" s="178"/>
    </row>
    <row r="377" spans="1:3" x14ac:dyDescent="0.15">
      <c r="A377" s="177"/>
      <c r="B377" s="178"/>
      <c r="C377" s="178"/>
    </row>
    <row r="378" spans="1:3" x14ac:dyDescent="0.15">
      <c r="A378" s="177"/>
      <c r="B378" s="178"/>
      <c r="C378" s="178"/>
    </row>
    <row r="379" spans="1:3" x14ac:dyDescent="0.15">
      <c r="A379" s="177"/>
      <c r="B379" s="178"/>
      <c r="C379" s="178"/>
    </row>
    <row r="380" spans="1:3" x14ac:dyDescent="0.15">
      <c r="A380" s="177"/>
      <c r="B380" s="178"/>
      <c r="C380" s="178"/>
    </row>
    <row r="381" spans="1:3" x14ac:dyDescent="0.15">
      <c r="A381" s="177"/>
      <c r="B381" s="178"/>
      <c r="C381" s="178"/>
    </row>
    <row r="382" spans="1:3" x14ac:dyDescent="0.15">
      <c r="A382" s="177"/>
      <c r="B382" s="178"/>
      <c r="C382" s="178"/>
    </row>
    <row r="383" spans="1:3" x14ac:dyDescent="0.15">
      <c r="A383" s="177"/>
      <c r="B383" s="178"/>
      <c r="C383" s="178"/>
    </row>
    <row r="384" spans="1:3" x14ac:dyDescent="0.15">
      <c r="A384" s="177"/>
      <c r="B384" s="178"/>
      <c r="C384" s="178"/>
    </row>
    <row r="385" spans="1:3" x14ac:dyDescent="0.15">
      <c r="A385" s="177"/>
      <c r="B385" s="178"/>
      <c r="C385" s="178"/>
    </row>
    <row r="386" spans="1:3" x14ac:dyDescent="0.15">
      <c r="A386" s="177"/>
      <c r="B386" s="178"/>
      <c r="C386" s="178"/>
    </row>
    <row r="387" spans="1:3" x14ac:dyDescent="0.15">
      <c r="A387" s="177"/>
      <c r="B387" s="178"/>
      <c r="C387" s="178"/>
    </row>
    <row r="388" spans="1:3" x14ac:dyDescent="0.15">
      <c r="A388" s="177"/>
      <c r="B388" s="178"/>
      <c r="C388" s="178"/>
    </row>
    <row r="389" spans="1:3" x14ac:dyDescent="0.15">
      <c r="A389" s="177"/>
      <c r="B389" s="178"/>
      <c r="C389" s="178"/>
    </row>
    <row r="390" spans="1:3" x14ac:dyDescent="0.15">
      <c r="A390" s="177"/>
      <c r="B390" s="178"/>
      <c r="C390" s="178"/>
    </row>
    <row r="391" spans="1:3" x14ac:dyDescent="0.15">
      <c r="A391" s="177"/>
      <c r="B391" s="178"/>
      <c r="C391" s="178"/>
    </row>
    <row r="392" spans="1:3" x14ac:dyDescent="0.15">
      <c r="A392" s="177"/>
      <c r="B392" s="178"/>
      <c r="C392" s="178"/>
    </row>
    <row r="393" spans="1:3" x14ac:dyDescent="0.15">
      <c r="A393" s="177"/>
      <c r="B393" s="178"/>
      <c r="C393" s="178"/>
    </row>
    <row r="394" spans="1:3" x14ac:dyDescent="0.15">
      <c r="A394" s="177"/>
      <c r="B394" s="178"/>
      <c r="C394" s="178"/>
    </row>
    <row r="395" spans="1:3" x14ac:dyDescent="0.15">
      <c r="A395" s="177"/>
      <c r="B395" s="178"/>
      <c r="C395" s="178"/>
    </row>
    <row r="396" spans="1:3" x14ac:dyDescent="0.15">
      <c r="A396" s="177"/>
      <c r="B396" s="178"/>
      <c r="C396" s="178"/>
    </row>
    <row r="397" spans="1:3" x14ac:dyDescent="0.15">
      <c r="A397" s="177"/>
      <c r="B397" s="178"/>
      <c r="C397" s="178"/>
    </row>
    <row r="398" spans="1:3" x14ac:dyDescent="0.15">
      <c r="A398" s="177"/>
      <c r="B398" s="178"/>
      <c r="C398" s="178"/>
    </row>
    <row r="399" spans="1:3" x14ac:dyDescent="0.15">
      <c r="A399" s="177"/>
      <c r="B399" s="178"/>
      <c r="C399" s="178"/>
    </row>
    <row r="400" spans="1:3" x14ac:dyDescent="0.15">
      <c r="A400" s="177"/>
      <c r="B400" s="178"/>
      <c r="C400" s="178"/>
    </row>
    <row r="401" spans="1:3" x14ac:dyDescent="0.15">
      <c r="A401" s="177"/>
      <c r="B401" s="178"/>
      <c r="C401" s="178"/>
    </row>
    <row r="402" spans="1:3" x14ac:dyDescent="0.15">
      <c r="A402" s="177"/>
      <c r="B402" s="178"/>
      <c r="C402" s="178"/>
    </row>
    <row r="403" spans="1:3" x14ac:dyDescent="0.15">
      <c r="A403" s="177"/>
      <c r="B403" s="178"/>
      <c r="C403" s="178"/>
    </row>
    <row r="404" spans="1:3" x14ac:dyDescent="0.15">
      <c r="A404" s="177"/>
      <c r="B404" s="178"/>
      <c r="C404" s="178"/>
    </row>
    <row r="405" spans="1:3" x14ac:dyDescent="0.15">
      <c r="A405" s="177"/>
      <c r="B405" s="178"/>
      <c r="C405" s="178"/>
    </row>
    <row r="406" spans="1:3" x14ac:dyDescent="0.15">
      <c r="A406" s="177"/>
      <c r="B406" s="178"/>
      <c r="C406" s="178"/>
    </row>
    <row r="407" spans="1:3" x14ac:dyDescent="0.15">
      <c r="A407" s="177"/>
      <c r="B407" s="178"/>
      <c r="C407" s="178"/>
    </row>
    <row r="408" spans="1:3" x14ac:dyDescent="0.15">
      <c r="A408" s="177"/>
      <c r="B408" s="178"/>
      <c r="C408" s="178"/>
    </row>
    <row r="409" spans="1:3" x14ac:dyDescent="0.15">
      <c r="A409" s="177"/>
      <c r="B409" s="178"/>
      <c r="C409" s="178"/>
    </row>
    <row r="410" spans="1:3" x14ac:dyDescent="0.15">
      <c r="A410" s="177"/>
      <c r="B410" s="178"/>
      <c r="C410" s="178"/>
    </row>
    <row r="411" spans="1:3" x14ac:dyDescent="0.15">
      <c r="A411" s="177"/>
      <c r="B411" s="178"/>
      <c r="C411" s="178"/>
    </row>
    <row r="412" spans="1:3" x14ac:dyDescent="0.15">
      <c r="A412" s="177"/>
      <c r="B412" s="178"/>
      <c r="C412" s="178"/>
    </row>
    <row r="413" spans="1:3" x14ac:dyDescent="0.15">
      <c r="A413" s="177"/>
      <c r="B413" s="178"/>
      <c r="C413" s="178"/>
    </row>
    <row r="414" spans="1:3" x14ac:dyDescent="0.15">
      <c r="A414" s="177"/>
      <c r="B414" s="178"/>
      <c r="C414" s="178"/>
    </row>
    <row r="415" spans="1:3" x14ac:dyDescent="0.15">
      <c r="A415" s="177"/>
      <c r="B415" s="178"/>
      <c r="C415" s="178"/>
    </row>
    <row r="416" spans="1:3" x14ac:dyDescent="0.15">
      <c r="A416" s="177"/>
      <c r="B416" s="178"/>
      <c r="C416" s="178"/>
    </row>
    <row r="417" spans="1:3" x14ac:dyDescent="0.15">
      <c r="A417" s="177"/>
      <c r="B417" s="178"/>
      <c r="C417" s="178"/>
    </row>
    <row r="418" spans="1:3" x14ac:dyDescent="0.15">
      <c r="A418" s="177"/>
      <c r="B418" s="178"/>
      <c r="C418" s="178"/>
    </row>
    <row r="419" spans="1:3" x14ac:dyDescent="0.15">
      <c r="A419" s="177"/>
      <c r="B419" s="178"/>
      <c r="C419" s="178"/>
    </row>
    <row r="420" spans="1:3" x14ac:dyDescent="0.15">
      <c r="A420" s="177"/>
      <c r="B420" s="178"/>
      <c r="C420" s="178"/>
    </row>
    <row r="421" spans="1:3" x14ac:dyDescent="0.15">
      <c r="A421" s="177"/>
      <c r="B421" s="178"/>
      <c r="C421" s="178"/>
    </row>
    <row r="422" spans="1:3" x14ac:dyDescent="0.15">
      <c r="A422" s="177"/>
      <c r="B422" s="178"/>
      <c r="C422" s="178"/>
    </row>
    <row r="423" spans="1:3" x14ac:dyDescent="0.15">
      <c r="A423" s="177"/>
      <c r="B423" s="178"/>
      <c r="C423" s="178"/>
    </row>
    <row r="424" spans="1:3" x14ac:dyDescent="0.15">
      <c r="A424" s="177"/>
      <c r="B424" s="178"/>
      <c r="C424" s="178"/>
    </row>
    <row r="425" spans="1:3" x14ac:dyDescent="0.15">
      <c r="A425" s="177"/>
      <c r="B425" s="178"/>
      <c r="C425" s="178"/>
    </row>
    <row r="426" spans="1:3" x14ac:dyDescent="0.15">
      <c r="A426" s="177"/>
      <c r="B426" s="178"/>
      <c r="C426" s="178"/>
    </row>
    <row r="427" spans="1:3" x14ac:dyDescent="0.15">
      <c r="A427" s="177"/>
      <c r="B427" s="178"/>
      <c r="C427" s="178"/>
    </row>
    <row r="428" spans="1:3" x14ac:dyDescent="0.15">
      <c r="A428" s="177"/>
      <c r="B428" s="178"/>
      <c r="C428" s="178"/>
    </row>
    <row r="429" spans="1:3" x14ac:dyDescent="0.15">
      <c r="A429" s="177"/>
      <c r="B429" s="178"/>
      <c r="C429" s="178"/>
    </row>
    <row r="430" spans="1:3" x14ac:dyDescent="0.15">
      <c r="A430" s="177"/>
      <c r="B430" s="178"/>
      <c r="C430" s="178"/>
    </row>
    <row r="431" spans="1:3" x14ac:dyDescent="0.15">
      <c r="A431" s="177"/>
      <c r="B431" s="178"/>
      <c r="C431" s="178"/>
    </row>
    <row r="432" spans="1:3" x14ac:dyDescent="0.15">
      <c r="A432" s="177"/>
      <c r="B432" s="178"/>
      <c r="C432" s="178"/>
    </row>
    <row r="433" spans="1:3" x14ac:dyDescent="0.15">
      <c r="A433" s="177"/>
      <c r="B433" s="178"/>
      <c r="C433" s="178"/>
    </row>
    <row r="434" spans="1:3" x14ac:dyDescent="0.15">
      <c r="A434" s="177"/>
      <c r="B434" s="178"/>
      <c r="C434" s="178"/>
    </row>
    <row r="435" spans="1:3" x14ac:dyDescent="0.15">
      <c r="A435" s="177"/>
      <c r="B435" s="178"/>
      <c r="C435" s="178"/>
    </row>
    <row r="436" spans="1:3" x14ac:dyDescent="0.15">
      <c r="A436" s="177"/>
      <c r="B436" s="178"/>
      <c r="C436" s="178"/>
    </row>
    <row r="437" spans="1:3" x14ac:dyDescent="0.15">
      <c r="A437" s="177"/>
      <c r="B437" s="178"/>
      <c r="C437" s="178"/>
    </row>
    <row r="438" spans="1:3" x14ac:dyDescent="0.15">
      <c r="A438" s="177"/>
      <c r="B438" s="178"/>
      <c r="C438" s="178"/>
    </row>
    <row r="439" spans="1:3" x14ac:dyDescent="0.15">
      <c r="A439" s="177"/>
      <c r="B439" s="178"/>
      <c r="C439" s="178"/>
    </row>
    <row r="440" spans="1:3" x14ac:dyDescent="0.15">
      <c r="A440" s="177"/>
      <c r="B440" s="178"/>
      <c r="C440" s="178"/>
    </row>
    <row r="441" spans="1:3" x14ac:dyDescent="0.15">
      <c r="A441" s="177"/>
      <c r="B441" s="178"/>
      <c r="C441" s="178"/>
    </row>
    <row r="442" spans="1:3" x14ac:dyDescent="0.15">
      <c r="A442" s="177"/>
      <c r="B442" s="178"/>
      <c r="C442" s="178"/>
    </row>
    <row r="443" spans="1:3" x14ac:dyDescent="0.15">
      <c r="A443" s="177"/>
      <c r="B443" s="178"/>
      <c r="C443" s="178"/>
    </row>
    <row r="444" spans="1:3" x14ac:dyDescent="0.15">
      <c r="A444" s="177"/>
      <c r="B444" s="178"/>
      <c r="C444" s="178"/>
    </row>
    <row r="445" spans="1:3" x14ac:dyDescent="0.15">
      <c r="A445" s="177"/>
      <c r="B445" s="178"/>
      <c r="C445" s="178"/>
    </row>
    <row r="446" spans="1:3" x14ac:dyDescent="0.15">
      <c r="A446" s="177"/>
      <c r="B446" s="178"/>
      <c r="C446" s="178"/>
    </row>
    <row r="447" spans="1:3" x14ac:dyDescent="0.15">
      <c r="A447" s="177"/>
      <c r="B447" s="178"/>
      <c r="C447" s="178"/>
    </row>
    <row r="448" spans="1:3" x14ac:dyDescent="0.15">
      <c r="A448" s="177"/>
      <c r="B448" s="178"/>
      <c r="C448" s="178"/>
    </row>
    <row r="449" spans="1:3" x14ac:dyDescent="0.15">
      <c r="A449" s="177"/>
      <c r="B449" s="178"/>
      <c r="C449" s="178"/>
    </row>
    <row r="450" spans="1:3" x14ac:dyDescent="0.15">
      <c r="A450" s="177"/>
      <c r="B450" s="178"/>
      <c r="C450" s="178"/>
    </row>
    <row r="451" spans="1:3" x14ac:dyDescent="0.15">
      <c r="A451" s="177"/>
      <c r="B451" s="178"/>
      <c r="C451" s="178"/>
    </row>
    <row r="452" spans="1:3" x14ac:dyDescent="0.15">
      <c r="A452" s="177"/>
      <c r="B452" s="178"/>
      <c r="C452" s="178"/>
    </row>
    <row r="453" spans="1:3" x14ac:dyDescent="0.15">
      <c r="A453" s="177"/>
      <c r="B453" s="178"/>
      <c r="C453" s="178"/>
    </row>
    <row r="454" spans="1:3" x14ac:dyDescent="0.15">
      <c r="A454" s="177"/>
      <c r="B454" s="178"/>
      <c r="C454" s="178"/>
    </row>
    <row r="455" spans="1:3" x14ac:dyDescent="0.15">
      <c r="A455" s="177"/>
      <c r="B455" s="178"/>
      <c r="C455" s="178"/>
    </row>
    <row r="456" spans="1:3" x14ac:dyDescent="0.15">
      <c r="A456" s="177"/>
      <c r="B456" s="178"/>
      <c r="C456" s="178"/>
    </row>
    <row r="457" spans="1:3" x14ac:dyDescent="0.15">
      <c r="A457" s="177"/>
      <c r="B457" s="178"/>
      <c r="C457" s="178"/>
    </row>
    <row r="458" spans="1:3" x14ac:dyDescent="0.15">
      <c r="A458" s="177"/>
      <c r="B458" s="178"/>
      <c r="C458" s="178"/>
    </row>
    <row r="459" spans="1:3" x14ac:dyDescent="0.15">
      <c r="A459" s="177"/>
      <c r="B459" s="178"/>
      <c r="C459" s="178"/>
    </row>
    <row r="460" spans="1:3" x14ac:dyDescent="0.15">
      <c r="A460" s="177"/>
      <c r="B460" s="178"/>
      <c r="C460" s="178"/>
    </row>
    <row r="461" spans="1:3" x14ac:dyDescent="0.15">
      <c r="A461" s="177"/>
      <c r="B461" s="178"/>
      <c r="C461" s="178"/>
    </row>
    <row r="462" spans="1:3" x14ac:dyDescent="0.15">
      <c r="A462" s="177"/>
      <c r="B462" s="178"/>
      <c r="C462" s="178"/>
    </row>
    <row r="463" spans="1:3" x14ac:dyDescent="0.15">
      <c r="A463" s="177"/>
      <c r="B463" s="178"/>
      <c r="C463" s="178"/>
    </row>
    <row r="464" spans="1:3" x14ac:dyDescent="0.15">
      <c r="A464" s="177"/>
      <c r="B464" s="178"/>
      <c r="C464" s="178"/>
    </row>
    <row r="465" spans="1:3" x14ac:dyDescent="0.15">
      <c r="A465" s="177"/>
      <c r="B465" s="178"/>
      <c r="C465" s="178"/>
    </row>
    <row r="466" spans="1:3" x14ac:dyDescent="0.15">
      <c r="A466" s="177"/>
      <c r="B466" s="178"/>
      <c r="C466" s="178"/>
    </row>
    <row r="467" spans="1:3" x14ac:dyDescent="0.15">
      <c r="A467" s="177"/>
      <c r="B467" s="178"/>
      <c r="C467" s="178"/>
    </row>
    <row r="468" spans="1:3" x14ac:dyDescent="0.15">
      <c r="A468" s="177"/>
      <c r="B468" s="178"/>
      <c r="C468" s="178"/>
    </row>
    <row r="469" spans="1:3" x14ac:dyDescent="0.15">
      <c r="A469" s="177"/>
      <c r="B469" s="178"/>
      <c r="C469" s="178"/>
    </row>
    <row r="470" spans="1:3" x14ac:dyDescent="0.15">
      <c r="A470" s="177"/>
      <c r="B470" s="178"/>
      <c r="C470" s="178"/>
    </row>
    <row r="471" spans="1:3" x14ac:dyDescent="0.15">
      <c r="A471" s="177"/>
      <c r="B471" s="178"/>
      <c r="C471" s="178"/>
    </row>
    <row r="472" spans="1:3" x14ac:dyDescent="0.15">
      <c r="A472" s="177"/>
      <c r="B472" s="178"/>
      <c r="C472" s="178"/>
    </row>
    <row r="473" spans="1:3" x14ac:dyDescent="0.15">
      <c r="A473" s="177"/>
      <c r="B473" s="178"/>
      <c r="C473" s="178"/>
    </row>
    <row r="474" spans="1:3" x14ac:dyDescent="0.15">
      <c r="A474" s="177"/>
      <c r="B474" s="178"/>
      <c r="C474" s="178"/>
    </row>
    <row r="475" spans="1:3" x14ac:dyDescent="0.15">
      <c r="A475" s="177"/>
      <c r="B475" s="178"/>
      <c r="C475" s="178"/>
    </row>
    <row r="476" spans="1:3" x14ac:dyDescent="0.15">
      <c r="A476" s="177"/>
      <c r="B476" s="178"/>
      <c r="C476" s="178"/>
    </row>
    <row r="477" spans="1:3" x14ac:dyDescent="0.15">
      <c r="A477" s="177"/>
      <c r="B477" s="178"/>
      <c r="C477" s="178"/>
    </row>
    <row r="478" spans="1:3" x14ac:dyDescent="0.15">
      <c r="A478" s="177"/>
      <c r="B478" s="178"/>
      <c r="C478" s="178"/>
    </row>
    <row r="479" spans="1:3" x14ac:dyDescent="0.15">
      <c r="A479" s="177"/>
      <c r="B479" s="178"/>
      <c r="C479" s="178"/>
    </row>
    <row r="480" spans="1:3" x14ac:dyDescent="0.15">
      <c r="A480" s="177"/>
      <c r="B480" s="178"/>
      <c r="C480" s="178"/>
    </row>
    <row r="481" spans="1:3" x14ac:dyDescent="0.15">
      <c r="A481" s="177"/>
      <c r="B481" s="178"/>
      <c r="C481" s="178"/>
    </row>
    <row r="482" spans="1:3" x14ac:dyDescent="0.15">
      <c r="A482" s="177"/>
      <c r="B482" s="178"/>
      <c r="C482" s="178"/>
    </row>
    <row r="483" spans="1:3" x14ac:dyDescent="0.15">
      <c r="A483" s="177"/>
      <c r="B483" s="178"/>
      <c r="C483" s="178"/>
    </row>
    <row r="484" spans="1:3" x14ac:dyDescent="0.15">
      <c r="A484" s="177"/>
      <c r="B484" s="178"/>
      <c r="C484" s="178"/>
    </row>
    <row r="485" spans="1:3" x14ac:dyDescent="0.15">
      <c r="A485" s="177"/>
      <c r="B485" s="178"/>
      <c r="C485" s="178"/>
    </row>
    <row r="486" spans="1:3" x14ac:dyDescent="0.15">
      <c r="A486" s="177"/>
      <c r="B486" s="178"/>
      <c r="C486" s="178"/>
    </row>
    <row r="487" spans="1:3" x14ac:dyDescent="0.15">
      <c r="A487" s="177"/>
      <c r="B487" s="178"/>
      <c r="C487" s="178"/>
    </row>
    <row r="488" spans="1:3" x14ac:dyDescent="0.15">
      <c r="A488" s="177"/>
      <c r="B488" s="178"/>
      <c r="C488" s="178"/>
    </row>
    <row r="489" spans="1:3" x14ac:dyDescent="0.15">
      <c r="A489" s="177"/>
      <c r="B489" s="178"/>
      <c r="C489" s="178"/>
    </row>
    <row r="490" spans="1:3" x14ac:dyDescent="0.15">
      <c r="A490" s="177"/>
      <c r="B490" s="178"/>
      <c r="C490" s="178"/>
    </row>
    <row r="491" spans="1:3" x14ac:dyDescent="0.15">
      <c r="A491" s="177"/>
      <c r="B491" s="178"/>
      <c r="C491" s="178"/>
    </row>
    <row r="492" spans="1:3" x14ac:dyDescent="0.15">
      <c r="A492" s="177"/>
      <c r="B492" s="178"/>
      <c r="C492" s="178"/>
    </row>
    <row r="493" spans="1:3" x14ac:dyDescent="0.15">
      <c r="A493" s="177"/>
      <c r="B493" s="178"/>
      <c r="C493" s="178"/>
    </row>
    <row r="494" spans="1:3" x14ac:dyDescent="0.15">
      <c r="A494" s="177"/>
      <c r="B494" s="178"/>
      <c r="C494" s="178"/>
    </row>
    <row r="495" spans="1:3" x14ac:dyDescent="0.15">
      <c r="A495" s="177"/>
      <c r="B495" s="178"/>
      <c r="C495" s="178"/>
    </row>
    <row r="496" spans="1:3" x14ac:dyDescent="0.15">
      <c r="A496" s="177"/>
      <c r="B496" s="178"/>
      <c r="C496" s="178"/>
    </row>
    <row r="497" spans="1:3" x14ac:dyDescent="0.15">
      <c r="A497" s="177"/>
      <c r="B497" s="178"/>
      <c r="C497" s="178"/>
    </row>
    <row r="498" spans="1:3" x14ac:dyDescent="0.15">
      <c r="A498" s="177"/>
      <c r="B498" s="178"/>
      <c r="C498" s="178"/>
    </row>
    <row r="499" spans="1:3" x14ac:dyDescent="0.15">
      <c r="A499" s="177"/>
      <c r="B499" s="178"/>
      <c r="C499" s="178"/>
    </row>
    <row r="500" spans="1:3" x14ac:dyDescent="0.15">
      <c r="A500" s="177"/>
      <c r="B500" s="178"/>
      <c r="C500" s="178"/>
    </row>
    <row r="501" spans="1:3" x14ac:dyDescent="0.15">
      <c r="A501" s="177"/>
      <c r="B501" s="178"/>
      <c r="C501" s="178"/>
    </row>
    <row r="502" spans="1:3" x14ac:dyDescent="0.15">
      <c r="A502" s="177"/>
      <c r="B502" s="178"/>
      <c r="C502" s="178"/>
    </row>
    <row r="503" spans="1:3" x14ac:dyDescent="0.15">
      <c r="A503" s="177"/>
      <c r="B503" s="178"/>
      <c r="C503" s="178"/>
    </row>
    <row r="504" spans="1:3" x14ac:dyDescent="0.15">
      <c r="A504" s="177"/>
      <c r="B504" s="178"/>
      <c r="C504" s="178"/>
    </row>
    <row r="505" spans="1:3" x14ac:dyDescent="0.15">
      <c r="A505" s="177"/>
      <c r="B505" s="178"/>
      <c r="C505" s="178"/>
    </row>
    <row r="506" spans="1:3" x14ac:dyDescent="0.15">
      <c r="A506" s="177"/>
      <c r="B506" s="178"/>
      <c r="C506" s="178"/>
    </row>
    <row r="507" spans="1:3" x14ac:dyDescent="0.15">
      <c r="A507" s="177"/>
      <c r="B507" s="178"/>
      <c r="C507" s="178"/>
    </row>
    <row r="508" spans="1:3" x14ac:dyDescent="0.15">
      <c r="A508" s="177"/>
      <c r="B508" s="178"/>
      <c r="C508" s="178"/>
    </row>
    <row r="509" spans="1:3" x14ac:dyDescent="0.15">
      <c r="A509" s="177"/>
      <c r="B509" s="178"/>
      <c r="C509" s="178"/>
    </row>
    <row r="510" spans="1:3" x14ac:dyDescent="0.15">
      <c r="A510" s="177"/>
      <c r="B510" s="178"/>
      <c r="C510" s="178"/>
    </row>
    <row r="511" spans="1:3" x14ac:dyDescent="0.15">
      <c r="A511" s="177"/>
      <c r="B511" s="178"/>
      <c r="C511" s="178"/>
    </row>
    <row r="512" spans="1:3" x14ac:dyDescent="0.15">
      <c r="A512" s="177"/>
      <c r="B512" s="178"/>
      <c r="C512" s="178"/>
    </row>
    <row r="513" spans="1:3" x14ac:dyDescent="0.15">
      <c r="A513" s="177"/>
      <c r="B513" s="178"/>
      <c r="C513" s="178"/>
    </row>
    <row r="514" spans="1:3" x14ac:dyDescent="0.15">
      <c r="A514" s="177"/>
      <c r="B514" s="178"/>
      <c r="C514" s="178"/>
    </row>
    <row r="515" spans="1:3" x14ac:dyDescent="0.15">
      <c r="A515" s="177"/>
      <c r="B515" s="178"/>
      <c r="C515" s="178"/>
    </row>
    <row r="516" spans="1:3" x14ac:dyDescent="0.15">
      <c r="A516" s="177"/>
      <c r="B516" s="178"/>
      <c r="C516" s="178"/>
    </row>
    <row r="517" spans="1:3" x14ac:dyDescent="0.15">
      <c r="A517" s="177"/>
      <c r="B517" s="178"/>
      <c r="C517" s="178"/>
    </row>
    <row r="518" spans="1:3" x14ac:dyDescent="0.15">
      <c r="A518" s="177"/>
      <c r="B518" s="178"/>
      <c r="C518" s="178"/>
    </row>
    <row r="519" spans="1:3" x14ac:dyDescent="0.15">
      <c r="A519" s="177"/>
      <c r="B519" s="178"/>
      <c r="C519" s="178"/>
    </row>
    <row r="520" spans="1:3" x14ac:dyDescent="0.15">
      <c r="A520" s="177"/>
      <c r="B520" s="178"/>
      <c r="C520" s="178"/>
    </row>
    <row r="521" spans="1:3" x14ac:dyDescent="0.15">
      <c r="A521" s="177"/>
      <c r="B521" s="178"/>
      <c r="C521" s="178"/>
    </row>
    <row r="522" spans="1:3" x14ac:dyDescent="0.15">
      <c r="A522" s="177"/>
      <c r="B522" s="178"/>
      <c r="C522" s="178"/>
    </row>
    <row r="523" spans="1:3" x14ac:dyDescent="0.15">
      <c r="A523" s="177"/>
      <c r="B523" s="178"/>
      <c r="C523" s="178"/>
    </row>
    <row r="524" spans="1:3" x14ac:dyDescent="0.15">
      <c r="A524" s="177"/>
      <c r="B524" s="178"/>
      <c r="C524" s="178"/>
    </row>
    <row r="525" spans="1:3" x14ac:dyDescent="0.15">
      <c r="A525" s="177"/>
      <c r="B525" s="178"/>
      <c r="C525" s="178"/>
    </row>
    <row r="526" spans="1:3" x14ac:dyDescent="0.15">
      <c r="A526" s="177"/>
      <c r="B526" s="178"/>
      <c r="C526" s="178"/>
    </row>
    <row r="527" spans="1:3" x14ac:dyDescent="0.15">
      <c r="A527" s="177"/>
      <c r="B527" s="178"/>
      <c r="C527" s="178"/>
    </row>
    <row r="528" spans="1:3" x14ac:dyDescent="0.15">
      <c r="A528" s="177"/>
      <c r="B528" s="178"/>
      <c r="C528" s="178"/>
    </row>
    <row r="529" spans="1:3" x14ac:dyDescent="0.15">
      <c r="A529" s="177"/>
      <c r="B529" s="178"/>
      <c r="C529" s="178"/>
    </row>
    <row r="530" spans="1:3" x14ac:dyDescent="0.15">
      <c r="A530" s="177"/>
      <c r="B530" s="178"/>
      <c r="C530" s="178"/>
    </row>
    <row r="531" spans="1:3" x14ac:dyDescent="0.15">
      <c r="A531" s="177"/>
      <c r="B531" s="178"/>
      <c r="C531" s="178"/>
    </row>
    <row r="532" spans="1:3" x14ac:dyDescent="0.15">
      <c r="A532" s="177"/>
      <c r="B532" s="178"/>
      <c r="C532" s="178"/>
    </row>
    <row r="533" spans="1:3" x14ac:dyDescent="0.15">
      <c r="A533" s="177"/>
      <c r="B533" s="178"/>
      <c r="C533" s="178"/>
    </row>
    <row r="534" spans="1:3" x14ac:dyDescent="0.15">
      <c r="A534" s="177"/>
      <c r="B534" s="178"/>
      <c r="C534" s="178"/>
    </row>
    <row r="535" spans="1:3" x14ac:dyDescent="0.15">
      <c r="A535" s="177"/>
      <c r="B535" s="178"/>
      <c r="C535" s="178"/>
    </row>
    <row r="536" spans="1:3" x14ac:dyDescent="0.15">
      <c r="A536" s="177"/>
      <c r="B536" s="178"/>
      <c r="C536" s="178"/>
    </row>
    <row r="537" spans="1:3" x14ac:dyDescent="0.15">
      <c r="A537" s="177"/>
      <c r="B537" s="178"/>
      <c r="C537" s="178"/>
    </row>
    <row r="538" spans="1:3" x14ac:dyDescent="0.15">
      <c r="A538" s="177"/>
      <c r="B538" s="178"/>
      <c r="C538" s="178"/>
    </row>
    <row r="539" spans="1:3" x14ac:dyDescent="0.15">
      <c r="A539" s="177"/>
      <c r="B539" s="178"/>
      <c r="C539" s="178"/>
    </row>
    <row r="540" spans="1:3" x14ac:dyDescent="0.15">
      <c r="A540" s="177"/>
      <c r="B540" s="178"/>
      <c r="C540" s="178"/>
    </row>
    <row r="541" spans="1:3" x14ac:dyDescent="0.15">
      <c r="A541" s="177"/>
      <c r="B541" s="178"/>
      <c r="C541" s="178"/>
    </row>
    <row r="542" spans="1:3" x14ac:dyDescent="0.15">
      <c r="A542" s="177"/>
      <c r="B542" s="178"/>
      <c r="C542" s="178"/>
    </row>
    <row r="543" spans="1:3" x14ac:dyDescent="0.15">
      <c r="A543" s="177"/>
      <c r="B543" s="178"/>
      <c r="C543" s="178"/>
    </row>
    <row r="544" spans="1:3" x14ac:dyDescent="0.15">
      <c r="A544" s="177"/>
      <c r="B544" s="178"/>
      <c r="C544" s="178"/>
    </row>
    <row r="545" spans="1:3" x14ac:dyDescent="0.15">
      <c r="A545" s="177"/>
      <c r="B545" s="178"/>
      <c r="C545" s="178"/>
    </row>
    <row r="546" spans="1:3" x14ac:dyDescent="0.15">
      <c r="A546" s="177"/>
      <c r="B546" s="178"/>
      <c r="C546" s="178"/>
    </row>
    <row r="547" spans="1:3" x14ac:dyDescent="0.15">
      <c r="A547" s="177"/>
      <c r="B547" s="178"/>
      <c r="C547" s="178"/>
    </row>
    <row r="548" spans="1:3" x14ac:dyDescent="0.15">
      <c r="A548" s="177"/>
      <c r="B548" s="178"/>
      <c r="C548" s="178"/>
    </row>
    <row r="549" spans="1:3" x14ac:dyDescent="0.15">
      <c r="A549" s="177"/>
      <c r="B549" s="178"/>
      <c r="C549" s="178"/>
    </row>
    <row r="550" spans="1:3" x14ac:dyDescent="0.15">
      <c r="A550" s="177"/>
      <c r="B550" s="178"/>
      <c r="C550" s="178"/>
    </row>
    <row r="551" spans="1:3" x14ac:dyDescent="0.15">
      <c r="A551" s="177"/>
      <c r="B551" s="178"/>
      <c r="C551" s="178"/>
    </row>
    <row r="552" spans="1:3" x14ac:dyDescent="0.15">
      <c r="A552" s="177"/>
      <c r="B552" s="178"/>
      <c r="C552" s="178"/>
    </row>
    <row r="553" spans="1:3" x14ac:dyDescent="0.15">
      <c r="A553" s="177"/>
      <c r="B553" s="178"/>
      <c r="C553" s="178"/>
    </row>
    <row r="554" spans="1:3" x14ac:dyDescent="0.15">
      <c r="A554" s="177"/>
      <c r="B554" s="178"/>
      <c r="C554" s="178"/>
    </row>
    <row r="555" spans="1:3" x14ac:dyDescent="0.15">
      <c r="A555" s="177"/>
      <c r="B555" s="178"/>
      <c r="C555" s="178"/>
    </row>
    <row r="556" spans="1:3" x14ac:dyDescent="0.15">
      <c r="A556" s="177"/>
      <c r="B556" s="178"/>
      <c r="C556" s="178"/>
    </row>
    <row r="557" spans="1:3" x14ac:dyDescent="0.15">
      <c r="A557" s="177"/>
      <c r="B557" s="178"/>
      <c r="C557" s="178"/>
    </row>
    <row r="558" spans="1:3" x14ac:dyDescent="0.15">
      <c r="A558" s="177"/>
      <c r="B558" s="178"/>
      <c r="C558" s="178"/>
    </row>
    <row r="559" spans="1:3" x14ac:dyDescent="0.15">
      <c r="A559" s="177"/>
      <c r="B559" s="178"/>
      <c r="C559" s="178"/>
    </row>
    <row r="560" spans="1:3" x14ac:dyDescent="0.15">
      <c r="A560" s="177"/>
      <c r="B560" s="178"/>
      <c r="C560" s="178"/>
    </row>
    <row r="561" spans="1:3" x14ac:dyDescent="0.15">
      <c r="A561" s="177"/>
      <c r="B561" s="178"/>
      <c r="C561" s="178"/>
    </row>
    <row r="562" spans="1:3" x14ac:dyDescent="0.15">
      <c r="A562" s="177"/>
      <c r="B562" s="178"/>
      <c r="C562" s="178"/>
    </row>
    <row r="563" spans="1:3" x14ac:dyDescent="0.15">
      <c r="A563" s="177"/>
      <c r="B563" s="178"/>
      <c r="C563" s="178"/>
    </row>
    <row r="564" spans="1:3" x14ac:dyDescent="0.15">
      <c r="A564" s="177"/>
      <c r="B564" s="178"/>
      <c r="C564" s="178"/>
    </row>
    <row r="565" spans="1:3" x14ac:dyDescent="0.15">
      <c r="A565" s="177"/>
      <c r="B565" s="178"/>
      <c r="C565" s="178"/>
    </row>
    <row r="566" spans="1:3" x14ac:dyDescent="0.15">
      <c r="A566" s="177"/>
      <c r="B566" s="178"/>
      <c r="C566" s="178"/>
    </row>
    <row r="567" spans="1:3" x14ac:dyDescent="0.15">
      <c r="A567" s="177"/>
      <c r="B567" s="178"/>
      <c r="C567" s="178"/>
    </row>
    <row r="568" spans="1:3" x14ac:dyDescent="0.15">
      <c r="A568" s="177"/>
      <c r="B568" s="178"/>
      <c r="C568" s="178"/>
    </row>
    <row r="569" spans="1:3" x14ac:dyDescent="0.15">
      <c r="A569" s="177"/>
      <c r="B569" s="178"/>
      <c r="C569" s="178"/>
    </row>
    <row r="570" spans="1:3" x14ac:dyDescent="0.15">
      <c r="A570" s="177"/>
      <c r="B570" s="178"/>
      <c r="C570" s="178"/>
    </row>
    <row r="571" spans="1:3" x14ac:dyDescent="0.15">
      <c r="A571" s="177"/>
      <c r="B571" s="178"/>
      <c r="C571" s="178"/>
    </row>
    <row r="572" spans="1:3" x14ac:dyDescent="0.15">
      <c r="A572" s="177"/>
      <c r="B572" s="178"/>
      <c r="C572" s="178"/>
    </row>
    <row r="573" spans="1:3" x14ac:dyDescent="0.15">
      <c r="A573" s="177"/>
      <c r="B573" s="178"/>
      <c r="C573" s="178"/>
    </row>
    <row r="574" spans="1:3" x14ac:dyDescent="0.15">
      <c r="A574" s="177"/>
      <c r="B574" s="178"/>
      <c r="C574" s="178"/>
    </row>
    <row r="575" spans="1:3" x14ac:dyDescent="0.15">
      <c r="A575" s="177"/>
      <c r="B575" s="178"/>
      <c r="C575" s="178"/>
    </row>
    <row r="576" spans="1:3" x14ac:dyDescent="0.15">
      <c r="A576" s="177"/>
      <c r="B576" s="178"/>
      <c r="C576" s="178"/>
    </row>
    <row r="577" spans="1:3" x14ac:dyDescent="0.15">
      <c r="A577" s="177"/>
      <c r="B577" s="178"/>
      <c r="C577" s="178"/>
    </row>
    <row r="578" spans="1:3" x14ac:dyDescent="0.15">
      <c r="A578" s="177"/>
      <c r="B578" s="178"/>
      <c r="C578" s="178"/>
    </row>
    <row r="579" spans="1:3" x14ac:dyDescent="0.15">
      <c r="A579" s="177"/>
      <c r="B579" s="178"/>
      <c r="C579" s="178"/>
    </row>
    <row r="580" spans="1:3" x14ac:dyDescent="0.15">
      <c r="A580" s="177"/>
      <c r="B580" s="178"/>
      <c r="C580" s="178"/>
    </row>
    <row r="581" spans="1:3" x14ac:dyDescent="0.15">
      <c r="A581" s="177"/>
      <c r="B581" s="178"/>
      <c r="C581" s="178"/>
    </row>
    <row r="582" spans="1:3" x14ac:dyDescent="0.15">
      <c r="A582" s="177"/>
      <c r="B582" s="178"/>
      <c r="C582" s="178"/>
    </row>
    <row r="583" spans="1:3" x14ac:dyDescent="0.15">
      <c r="A583" s="177"/>
      <c r="B583" s="178"/>
      <c r="C583" s="178"/>
    </row>
    <row r="584" spans="1:3" x14ac:dyDescent="0.15">
      <c r="A584" s="177"/>
      <c r="B584" s="178"/>
      <c r="C584" s="178"/>
    </row>
    <row r="585" spans="1:3" x14ac:dyDescent="0.15">
      <c r="A585" s="177"/>
      <c r="B585" s="178"/>
      <c r="C585" s="178"/>
    </row>
    <row r="586" spans="1:3" x14ac:dyDescent="0.15">
      <c r="A586" s="177"/>
      <c r="B586" s="178"/>
      <c r="C586" s="178"/>
    </row>
    <row r="587" spans="1:3" x14ac:dyDescent="0.15">
      <c r="A587" s="177"/>
      <c r="B587" s="178"/>
      <c r="C587" s="178"/>
    </row>
    <row r="588" spans="1:3" x14ac:dyDescent="0.15">
      <c r="A588" s="177"/>
      <c r="B588" s="178"/>
      <c r="C588" s="178"/>
    </row>
    <row r="589" spans="1:3" x14ac:dyDescent="0.15">
      <c r="A589" s="177"/>
      <c r="B589" s="178"/>
      <c r="C589" s="178"/>
    </row>
    <row r="590" spans="1:3" x14ac:dyDescent="0.15">
      <c r="A590" s="177"/>
      <c r="B590" s="178"/>
      <c r="C590" s="178"/>
    </row>
    <row r="591" spans="1:3" x14ac:dyDescent="0.15">
      <c r="A591" s="177"/>
      <c r="B591" s="178"/>
      <c r="C591" s="178"/>
    </row>
    <row r="592" spans="1:3" x14ac:dyDescent="0.15">
      <c r="A592" s="177"/>
      <c r="B592" s="178"/>
      <c r="C592" s="178"/>
    </row>
    <row r="593" spans="1:3" x14ac:dyDescent="0.15">
      <c r="A593" s="177"/>
      <c r="B593" s="178"/>
      <c r="C593" s="178"/>
    </row>
    <row r="594" spans="1:3" x14ac:dyDescent="0.15">
      <c r="A594" s="177"/>
      <c r="B594" s="178"/>
      <c r="C594" s="178"/>
    </row>
    <row r="595" spans="1:3" x14ac:dyDescent="0.15">
      <c r="A595" s="177"/>
      <c r="B595" s="178"/>
      <c r="C595" s="178"/>
    </row>
    <row r="596" spans="1:3" x14ac:dyDescent="0.15">
      <c r="A596" s="177"/>
      <c r="B596" s="178"/>
      <c r="C596" s="178"/>
    </row>
    <row r="597" spans="1:3" x14ac:dyDescent="0.15">
      <c r="A597" s="177"/>
      <c r="B597" s="178"/>
      <c r="C597" s="178"/>
    </row>
    <row r="598" spans="1:3" x14ac:dyDescent="0.15">
      <c r="A598" s="177"/>
      <c r="B598" s="178"/>
      <c r="C598" s="178"/>
    </row>
    <row r="599" spans="1:3" x14ac:dyDescent="0.15">
      <c r="A599" s="177"/>
      <c r="B599" s="178"/>
      <c r="C599" s="178"/>
    </row>
    <row r="600" spans="1:3" x14ac:dyDescent="0.15">
      <c r="A600" s="177"/>
      <c r="B600" s="178"/>
      <c r="C600" s="178"/>
    </row>
    <row r="601" spans="1:3" x14ac:dyDescent="0.15">
      <c r="A601" s="177"/>
      <c r="B601" s="178"/>
      <c r="C601" s="178"/>
    </row>
    <row r="602" spans="1:3" x14ac:dyDescent="0.15">
      <c r="A602" s="177"/>
      <c r="B602" s="178"/>
      <c r="C602" s="178"/>
    </row>
    <row r="603" spans="1:3" x14ac:dyDescent="0.15">
      <c r="A603" s="177"/>
      <c r="B603" s="178"/>
      <c r="C603" s="178"/>
    </row>
    <row r="604" spans="1:3" x14ac:dyDescent="0.15">
      <c r="A604" s="177"/>
      <c r="B604" s="178"/>
      <c r="C604" s="178"/>
    </row>
    <row r="605" spans="1:3" x14ac:dyDescent="0.15">
      <c r="A605" s="177"/>
      <c r="B605" s="178"/>
      <c r="C605" s="178"/>
    </row>
    <row r="606" spans="1:3" x14ac:dyDescent="0.15">
      <c r="A606" s="177"/>
      <c r="B606" s="178"/>
      <c r="C606" s="178"/>
    </row>
    <row r="607" spans="1:3" x14ac:dyDescent="0.15">
      <c r="A607" s="177"/>
      <c r="B607" s="178"/>
      <c r="C607" s="178"/>
    </row>
    <row r="608" spans="1:3" x14ac:dyDescent="0.15">
      <c r="A608" s="177"/>
      <c r="B608" s="178"/>
      <c r="C608" s="178"/>
    </row>
    <row r="609" spans="1:3" x14ac:dyDescent="0.15">
      <c r="A609" s="177"/>
      <c r="B609" s="178"/>
      <c r="C609" s="178"/>
    </row>
    <row r="610" spans="1:3" x14ac:dyDescent="0.15">
      <c r="A610" s="177"/>
      <c r="B610" s="178"/>
      <c r="C610" s="178"/>
    </row>
    <row r="611" spans="1:3" x14ac:dyDescent="0.15">
      <c r="A611" s="177"/>
      <c r="B611" s="178"/>
      <c r="C611" s="178"/>
    </row>
    <row r="612" spans="1:3" x14ac:dyDescent="0.15">
      <c r="A612" s="177"/>
      <c r="B612" s="178"/>
      <c r="C612" s="178"/>
    </row>
    <row r="613" spans="1:3" x14ac:dyDescent="0.15">
      <c r="A613" s="177"/>
      <c r="B613" s="178"/>
      <c r="C613" s="178"/>
    </row>
    <row r="614" spans="1:3" x14ac:dyDescent="0.15">
      <c r="A614" s="177"/>
      <c r="B614" s="178"/>
      <c r="C614" s="178"/>
    </row>
    <row r="615" spans="1:3" x14ac:dyDescent="0.15">
      <c r="A615" s="177"/>
      <c r="B615" s="178"/>
      <c r="C615" s="178"/>
    </row>
    <row r="616" spans="1:3" x14ac:dyDescent="0.15">
      <c r="A616" s="177"/>
      <c r="B616" s="178"/>
      <c r="C616" s="178"/>
    </row>
    <row r="617" spans="1:3" x14ac:dyDescent="0.15">
      <c r="A617" s="177"/>
      <c r="B617" s="178"/>
      <c r="C617" s="178"/>
    </row>
    <row r="618" spans="1:3" x14ac:dyDescent="0.15">
      <c r="A618" s="177"/>
      <c r="B618" s="178"/>
      <c r="C618" s="178"/>
    </row>
    <row r="619" spans="1:3" x14ac:dyDescent="0.15">
      <c r="A619" s="177"/>
      <c r="B619" s="178"/>
      <c r="C619" s="178"/>
    </row>
    <row r="620" spans="1:3" x14ac:dyDescent="0.15">
      <c r="A620" s="177"/>
      <c r="B620" s="178"/>
      <c r="C620" s="178"/>
    </row>
    <row r="621" spans="1:3" x14ac:dyDescent="0.15">
      <c r="A621" s="177"/>
      <c r="B621" s="178"/>
      <c r="C621" s="178"/>
    </row>
    <row r="622" spans="1:3" x14ac:dyDescent="0.15">
      <c r="A622" s="177"/>
      <c r="B622" s="178"/>
      <c r="C622" s="178"/>
    </row>
    <row r="623" spans="1:3" x14ac:dyDescent="0.15">
      <c r="A623" s="177"/>
      <c r="B623" s="178"/>
      <c r="C623" s="178"/>
    </row>
    <row r="624" spans="1:3" x14ac:dyDescent="0.15">
      <c r="A624" s="177"/>
      <c r="B624" s="178"/>
      <c r="C624" s="178"/>
    </row>
    <row r="625" spans="1:3" x14ac:dyDescent="0.15">
      <c r="A625" s="177"/>
      <c r="B625" s="178"/>
      <c r="C625" s="178"/>
    </row>
    <row r="626" spans="1:3" x14ac:dyDescent="0.15">
      <c r="A626" s="177"/>
      <c r="B626" s="178"/>
      <c r="C626" s="178"/>
    </row>
    <row r="627" spans="1:3" x14ac:dyDescent="0.15">
      <c r="A627" s="177"/>
      <c r="B627" s="178"/>
      <c r="C627" s="178"/>
    </row>
    <row r="628" spans="1:3" x14ac:dyDescent="0.15">
      <c r="A628" s="177"/>
      <c r="B628" s="178"/>
      <c r="C628" s="178"/>
    </row>
    <row r="629" spans="1:3" x14ac:dyDescent="0.15">
      <c r="A629" s="177"/>
      <c r="B629" s="178"/>
      <c r="C629" s="178"/>
    </row>
    <row r="630" spans="1:3" x14ac:dyDescent="0.15">
      <c r="A630" s="177"/>
      <c r="B630" s="178"/>
      <c r="C630" s="178"/>
    </row>
    <row r="631" spans="1:3" x14ac:dyDescent="0.15">
      <c r="A631" s="177"/>
      <c r="B631" s="178"/>
      <c r="C631" s="178"/>
    </row>
    <row r="632" spans="1:3" x14ac:dyDescent="0.15">
      <c r="A632" s="177"/>
      <c r="B632" s="178"/>
      <c r="C632" s="178"/>
    </row>
    <row r="633" spans="1:3" x14ac:dyDescent="0.15">
      <c r="A633" s="177"/>
      <c r="B633" s="178"/>
      <c r="C633" s="178"/>
    </row>
    <row r="634" spans="1:3" x14ac:dyDescent="0.15">
      <c r="A634" s="177"/>
      <c r="B634" s="178"/>
      <c r="C634" s="178"/>
    </row>
    <row r="635" spans="1:3" x14ac:dyDescent="0.15">
      <c r="A635" s="177"/>
      <c r="B635" s="178"/>
      <c r="C635" s="178"/>
    </row>
    <row r="636" spans="1:3" x14ac:dyDescent="0.15">
      <c r="A636" s="177"/>
      <c r="B636" s="178"/>
      <c r="C636" s="178"/>
    </row>
    <row r="637" spans="1:3" x14ac:dyDescent="0.15">
      <c r="A637" s="177"/>
      <c r="B637" s="178"/>
      <c r="C637" s="178"/>
    </row>
    <row r="638" spans="1:3" x14ac:dyDescent="0.15">
      <c r="A638" s="177"/>
      <c r="B638" s="178"/>
      <c r="C638" s="178"/>
    </row>
    <row r="639" spans="1:3" x14ac:dyDescent="0.15">
      <c r="A639" s="177"/>
      <c r="B639" s="178"/>
      <c r="C639" s="178"/>
    </row>
    <row r="640" spans="1:3" x14ac:dyDescent="0.15">
      <c r="A640" s="177"/>
      <c r="B640" s="178"/>
      <c r="C640" s="178"/>
    </row>
    <row r="641" spans="1:3" x14ac:dyDescent="0.15">
      <c r="A641" s="177"/>
      <c r="B641" s="178"/>
      <c r="C641" s="178"/>
    </row>
    <row r="642" spans="1:3" x14ac:dyDescent="0.15">
      <c r="A642" s="177"/>
      <c r="B642" s="178"/>
      <c r="C642" s="178"/>
    </row>
    <row r="643" spans="1:3" x14ac:dyDescent="0.15">
      <c r="A643" s="177"/>
      <c r="B643" s="178"/>
      <c r="C643" s="178"/>
    </row>
    <row r="644" spans="1:3" x14ac:dyDescent="0.15">
      <c r="A644" s="177"/>
      <c r="B644" s="178"/>
      <c r="C644" s="178"/>
    </row>
    <row r="645" spans="1:3" x14ac:dyDescent="0.15">
      <c r="A645" s="177"/>
      <c r="B645" s="178"/>
      <c r="C645" s="178"/>
    </row>
    <row r="646" spans="1:3" x14ac:dyDescent="0.15">
      <c r="A646" s="177"/>
      <c r="B646" s="178"/>
      <c r="C646" s="178"/>
    </row>
    <row r="647" spans="1:3" x14ac:dyDescent="0.15">
      <c r="A647" s="177"/>
      <c r="B647" s="178"/>
      <c r="C647" s="178"/>
    </row>
    <row r="648" spans="1:3" x14ac:dyDescent="0.15">
      <c r="A648" s="177"/>
      <c r="B648" s="178"/>
      <c r="C648" s="178"/>
    </row>
    <row r="649" spans="1:3" x14ac:dyDescent="0.15">
      <c r="A649" s="177"/>
      <c r="B649" s="178"/>
      <c r="C649" s="178"/>
    </row>
    <row r="650" spans="1:3" x14ac:dyDescent="0.15">
      <c r="A650" s="177"/>
      <c r="B650" s="178"/>
      <c r="C650" s="178"/>
    </row>
    <row r="651" spans="1:3" x14ac:dyDescent="0.15">
      <c r="A651" s="177"/>
      <c r="B651" s="178"/>
      <c r="C651" s="178"/>
    </row>
    <row r="652" spans="1:3" x14ac:dyDescent="0.15">
      <c r="A652" s="177"/>
      <c r="B652" s="178"/>
      <c r="C652" s="178"/>
    </row>
    <row r="653" spans="1:3" x14ac:dyDescent="0.15">
      <c r="A653" s="177"/>
      <c r="B653" s="178"/>
      <c r="C653" s="178"/>
    </row>
    <row r="654" spans="1:3" x14ac:dyDescent="0.15">
      <c r="A654" s="177"/>
      <c r="B654" s="178"/>
      <c r="C654" s="178"/>
    </row>
    <row r="655" spans="1:3" x14ac:dyDescent="0.15">
      <c r="A655" s="177"/>
      <c r="B655" s="178"/>
      <c r="C655" s="178"/>
    </row>
    <row r="656" spans="1:3" x14ac:dyDescent="0.15">
      <c r="A656" s="177"/>
      <c r="B656" s="178"/>
      <c r="C656" s="178"/>
    </row>
    <row r="657" spans="1:3" x14ac:dyDescent="0.15">
      <c r="A657" s="177"/>
      <c r="B657" s="178"/>
      <c r="C657" s="178"/>
    </row>
    <row r="658" spans="1:3" x14ac:dyDescent="0.15">
      <c r="A658" s="177"/>
      <c r="B658" s="178"/>
      <c r="C658" s="178"/>
    </row>
    <row r="659" spans="1:3" x14ac:dyDescent="0.15">
      <c r="A659" s="177"/>
      <c r="B659" s="178"/>
      <c r="C659" s="178"/>
    </row>
    <row r="660" spans="1:3" x14ac:dyDescent="0.15">
      <c r="A660" s="177"/>
      <c r="B660" s="178"/>
      <c r="C660" s="178"/>
    </row>
    <row r="661" spans="1:3" x14ac:dyDescent="0.15">
      <c r="A661" s="177"/>
      <c r="B661" s="178"/>
      <c r="C661" s="178"/>
    </row>
    <row r="662" spans="1:3" x14ac:dyDescent="0.15">
      <c r="A662" s="177"/>
      <c r="B662" s="178"/>
      <c r="C662" s="178"/>
    </row>
    <row r="663" spans="1:3" x14ac:dyDescent="0.15">
      <c r="A663" s="177"/>
      <c r="B663" s="178"/>
      <c r="C663" s="178"/>
    </row>
    <row r="664" spans="1:3" x14ac:dyDescent="0.15">
      <c r="A664" s="177"/>
      <c r="B664" s="178"/>
      <c r="C664" s="178"/>
    </row>
    <row r="665" spans="1:3" x14ac:dyDescent="0.15">
      <c r="A665" s="177"/>
      <c r="B665" s="178"/>
      <c r="C665" s="178"/>
    </row>
    <row r="666" spans="1:3" x14ac:dyDescent="0.15">
      <c r="A666" s="177"/>
      <c r="B666" s="178"/>
      <c r="C666" s="178"/>
    </row>
    <row r="667" spans="1:3" x14ac:dyDescent="0.15">
      <c r="A667" s="177"/>
      <c r="B667" s="178"/>
      <c r="C667" s="178"/>
    </row>
    <row r="668" spans="1:3" x14ac:dyDescent="0.15">
      <c r="A668" s="177"/>
      <c r="B668" s="178"/>
      <c r="C668" s="178"/>
    </row>
    <row r="669" spans="1:3" x14ac:dyDescent="0.15">
      <c r="A669" s="177"/>
      <c r="B669" s="178"/>
      <c r="C669" s="178"/>
    </row>
    <row r="670" spans="1:3" x14ac:dyDescent="0.15">
      <c r="A670" s="177"/>
      <c r="B670" s="178"/>
      <c r="C670" s="178"/>
    </row>
    <row r="671" spans="1:3" x14ac:dyDescent="0.15">
      <c r="A671" s="177"/>
      <c r="B671" s="178"/>
      <c r="C671" s="178"/>
    </row>
    <row r="672" spans="1:3" x14ac:dyDescent="0.15">
      <c r="A672" s="177"/>
      <c r="B672" s="178"/>
      <c r="C672" s="178"/>
    </row>
    <row r="673" spans="1:3" x14ac:dyDescent="0.15">
      <c r="A673" s="177"/>
      <c r="B673" s="178"/>
      <c r="C673" s="178"/>
    </row>
    <row r="674" spans="1:3" x14ac:dyDescent="0.15">
      <c r="A674" s="177"/>
      <c r="B674" s="178"/>
      <c r="C674" s="178"/>
    </row>
    <row r="675" spans="1:3" x14ac:dyDescent="0.15">
      <c r="A675" s="177"/>
      <c r="B675" s="178"/>
      <c r="C675" s="178"/>
    </row>
    <row r="676" spans="1:3" x14ac:dyDescent="0.15">
      <c r="A676" s="177"/>
      <c r="B676" s="178"/>
      <c r="C676" s="178"/>
    </row>
    <row r="677" spans="1:3" x14ac:dyDescent="0.15">
      <c r="A677" s="177"/>
      <c r="B677" s="178"/>
      <c r="C677" s="178"/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defaultRowHeight="13.5" x14ac:dyDescent="0.15"/>
  <cols>
    <col min="2" max="2" width="21.625" customWidth="1"/>
  </cols>
  <sheetData>
    <row r="1" spans="1:2" ht="15.75" thickTop="1" thickBot="1" x14ac:dyDescent="0.2">
      <c r="A1" s="44" t="s">
        <v>23</v>
      </c>
      <c r="B1" s="45" t="s">
        <v>24</v>
      </c>
    </row>
    <row r="2" spans="1:2" ht="14.25" thickTop="1" x14ac:dyDescent="0.15"/>
  </sheetData>
  <phoneticPr fontId="1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120"/>
  <sheetViews>
    <sheetView showGridLines="0" view="pageBreakPreview" zoomScaleNormal="100" workbookViewId="0">
      <pane ySplit="10" topLeftCell="A11" activePane="bottomLeft" state="frozen"/>
      <selection pane="bottomLeft" activeCell="V1" sqref="V1"/>
    </sheetView>
  </sheetViews>
  <sheetFormatPr defaultRowHeight="14.25" x14ac:dyDescent="0.15"/>
  <cols>
    <col min="1" max="21" width="4.625" style="3" customWidth="1"/>
    <col min="22" max="22" width="9" style="3"/>
    <col min="23" max="23" width="10.625" style="3" customWidth="1"/>
    <col min="24" max="24" width="9" style="3"/>
    <col min="25" max="25" width="11" style="3" bestFit="1" customWidth="1"/>
    <col min="26" max="26" width="9" style="3"/>
    <col min="27" max="27" width="9.125" style="3" bestFit="1" customWidth="1"/>
    <col min="28" max="28" width="10.5" style="3" bestFit="1" customWidth="1"/>
    <col min="29" max="16384" width="9" style="3"/>
  </cols>
  <sheetData>
    <row r="1" spans="1:23" ht="34.5" x14ac:dyDescent="0.15">
      <c r="A1" s="226">
        <f>C1</f>
        <v>40878</v>
      </c>
      <c r="B1" s="226"/>
      <c r="C1" s="209">
        <f>DATE(YEAR(H3),MONTH(H3)-1,1)</f>
        <v>40878</v>
      </c>
      <c r="D1" s="209"/>
      <c r="E1" s="209"/>
      <c r="F1" s="8"/>
      <c r="G1" s="8"/>
      <c r="I1" s="213">
        <f>H3</f>
        <v>40909</v>
      </c>
      <c r="J1" s="213"/>
      <c r="K1" s="213"/>
      <c r="L1" s="213"/>
      <c r="M1" s="213"/>
      <c r="N1" s="8"/>
      <c r="O1" s="226">
        <f>Q1</f>
        <v>40940</v>
      </c>
      <c r="P1" s="226"/>
      <c r="Q1" s="209">
        <f>DATE(YEAR(H3),MONTH(H3)+1,1)</f>
        <v>40940</v>
      </c>
      <c r="R1" s="209"/>
      <c r="S1" s="209"/>
      <c r="T1" s="8"/>
      <c r="U1" s="8"/>
      <c r="V1" s="179" t="s">
        <v>41</v>
      </c>
      <c r="W1" s="1" t="str">
        <f>IF(INDEX(Holiday!$E:$E,ROW(),1)=0,"",INDEX(Holiday!$E:$E,ROW(),1))</f>
        <v/>
      </c>
    </row>
    <row r="2" spans="1:23" ht="15" customHeight="1" x14ac:dyDescent="0.15">
      <c r="A2" s="12">
        <f t="shared" ref="A2:G2" si="0">A3</f>
        <v>40874</v>
      </c>
      <c r="B2" s="13">
        <f t="shared" si="0"/>
        <v>40875</v>
      </c>
      <c r="C2" s="13">
        <f t="shared" si="0"/>
        <v>40876</v>
      </c>
      <c r="D2" s="13">
        <f t="shared" si="0"/>
        <v>40877</v>
      </c>
      <c r="E2" s="13">
        <f t="shared" si="0"/>
        <v>40878</v>
      </c>
      <c r="F2" s="13">
        <f t="shared" si="0"/>
        <v>40879</v>
      </c>
      <c r="G2" s="14">
        <f t="shared" si="0"/>
        <v>40880</v>
      </c>
      <c r="H2" s="7"/>
      <c r="I2" s="213"/>
      <c r="J2" s="213"/>
      <c r="K2" s="213"/>
      <c r="L2" s="213"/>
      <c r="M2" s="213"/>
      <c r="N2" s="7"/>
      <c r="O2" s="12">
        <f t="shared" ref="O2:U2" si="1">O3</f>
        <v>40937</v>
      </c>
      <c r="P2" s="13">
        <f t="shared" si="1"/>
        <v>40938</v>
      </c>
      <c r="Q2" s="13">
        <f t="shared" si="1"/>
        <v>40939</v>
      </c>
      <c r="R2" s="13">
        <f t="shared" si="1"/>
        <v>40940</v>
      </c>
      <c r="S2" s="13">
        <f t="shared" si="1"/>
        <v>40941</v>
      </c>
      <c r="T2" s="13">
        <f t="shared" si="1"/>
        <v>40942</v>
      </c>
      <c r="U2" s="14">
        <f t="shared" si="1"/>
        <v>40943</v>
      </c>
      <c r="W2" s="1" t="str">
        <f>IF(INDEX(Holiday!$E:$E,ROW(),1)=0,"",INDEX(Holiday!$E:$E,ROW(),1))</f>
        <v/>
      </c>
    </row>
    <row r="3" spans="1:23" ht="30" customHeight="1" x14ac:dyDescent="0.15">
      <c r="A3" s="15">
        <f>DATE(YEAR(C1),MONTH(C1),1)-WEEKDAY(DATE(YEAR(C1),MONTH(C1),1))+1</f>
        <v>40874</v>
      </c>
      <c r="B3" s="16">
        <f t="shared" ref="B3:G8" si="2">A3+1</f>
        <v>40875</v>
      </c>
      <c r="C3" s="16">
        <f t="shared" si="2"/>
        <v>40876</v>
      </c>
      <c r="D3" s="16">
        <f t="shared" si="2"/>
        <v>40877</v>
      </c>
      <c r="E3" s="16">
        <f t="shared" si="2"/>
        <v>40878</v>
      </c>
      <c r="F3" s="16">
        <f t="shared" si="2"/>
        <v>40879</v>
      </c>
      <c r="G3" s="17">
        <f t="shared" si="2"/>
        <v>40880</v>
      </c>
      <c r="H3" s="210">
        <f>DATE(Holiday!B1,Holiday!B2,1)</f>
        <v>40909</v>
      </c>
      <c r="I3" s="210"/>
      <c r="J3" s="210"/>
      <c r="K3" s="210"/>
      <c r="L3" s="210"/>
      <c r="M3" s="210"/>
      <c r="N3" s="210"/>
      <c r="O3" s="15">
        <f>DATE(YEAR(Q1),MONTH(Q1),1)-WEEKDAY(DATE(YEAR(Q1),MONTH(Q1),1))+1</f>
        <v>40937</v>
      </c>
      <c r="P3" s="16">
        <f t="shared" ref="P3:U8" si="3">O3+1</f>
        <v>40938</v>
      </c>
      <c r="Q3" s="16">
        <f t="shared" si="3"/>
        <v>40939</v>
      </c>
      <c r="R3" s="16">
        <f t="shared" si="3"/>
        <v>40940</v>
      </c>
      <c r="S3" s="16">
        <f t="shared" si="3"/>
        <v>40941</v>
      </c>
      <c r="T3" s="16">
        <f t="shared" si="3"/>
        <v>40942</v>
      </c>
      <c r="U3" s="17">
        <f t="shared" si="3"/>
        <v>40943</v>
      </c>
      <c r="W3" s="1" t="str">
        <f>IF(INDEX(Holiday!$E:$E,ROW(),1)=0,"",INDEX(Holiday!$E:$E,ROW(),1))</f>
        <v/>
      </c>
    </row>
    <row r="4" spans="1:23" ht="30" customHeight="1" x14ac:dyDescent="0.15">
      <c r="A4" s="15">
        <f>G3+1</f>
        <v>40881</v>
      </c>
      <c r="B4" s="16">
        <f t="shared" si="2"/>
        <v>40882</v>
      </c>
      <c r="C4" s="16">
        <f t="shared" si="2"/>
        <v>40883</v>
      </c>
      <c r="D4" s="16">
        <f t="shared" si="2"/>
        <v>40884</v>
      </c>
      <c r="E4" s="16">
        <f t="shared" si="2"/>
        <v>40885</v>
      </c>
      <c r="F4" s="16">
        <f t="shared" si="2"/>
        <v>40886</v>
      </c>
      <c r="G4" s="17">
        <f t="shared" si="2"/>
        <v>40887</v>
      </c>
      <c r="H4" s="210"/>
      <c r="I4" s="210"/>
      <c r="J4" s="210"/>
      <c r="K4" s="210"/>
      <c r="L4" s="210"/>
      <c r="M4" s="210"/>
      <c r="N4" s="210"/>
      <c r="O4" s="15">
        <f>U3+1</f>
        <v>40944</v>
      </c>
      <c r="P4" s="16">
        <f t="shared" si="3"/>
        <v>40945</v>
      </c>
      <c r="Q4" s="16">
        <f t="shared" si="3"/>
        <v>40946</v>
      </c>
      <c r="R4" s="16">
        <f t="shared" si="3"/>
        <v>40947</v>
      </c>
      <c r="S4" s="16">
        <f t="shared" si="3"/>
        <v>40948</v>
      </c>
      <c r="T4" s="16">
        <f t="shared" si="3"/>
        <v>40949</v>
      </c>
      <c r="U4" s="17">
        <f t="shared" si="3"/>
        <v>40950</v>
      </c>
      <c r="W4" s="1" t="str">
        <f>IF(INDEX(Holiday!$E:$E,ROW(),1)=0,"",INDEX(Holiday!$E:$E,ROW(),1))</f>
        <v/>
      </c>
    </row>
    <row r="5" spans="1:23" ht="30" customHeight="1" x14ac:dyDescent="0.15">
      <c r="A5" s="15">
        <f>G4+1</f>
        <v>40888</v>
      </c>
      <c r="B5" s="16">
        <f t="shared" si="2"/>
        <v>40889</v>
      </c>
      <c r="C5" s="16">
        <f t="shared" si="2"/>
        <v>40890</v>
      </c>
      <c r="D5" s="16">
        <f t="shared" si="2"/>
        <v>40891</v>
      </c>
      <c r="E5" s="16">
        <f t="shared" si="2"/>
        <v>40892</v>
      </c>
      <c r="F5" s="16">
        <f t="shared" si="2"/>
        <v>40893</v>
      </c>
      <c r="G5" s="17">
        <f t="shared" si="2"/>
        <v>40894</v>
      </c>
      <c r="H5" s="210"/>
      <c r="I5" s="210"/>
      <c r="J5" s="210"/>
      <c r="K5" s="210"/>
      <c r="L5" s="210"/>
      <c r="M5" s="210"/>
      <c r="N5" s="210"/>
      <c r="O5" s="15">
        <f>U4+1</f>
        <v>40951</v>
      </c>
      <c r="P5" s="16">
        <f t="shared" si="3"/>
        <v>40952</v>
      </c>
      <c r="Q5" s="16">
        <f t="shared" si="3"/>
        <v>40953</v>
      </c>
      <c r="R5" s="16">
        <f t="shared" si="3"/>
        <v>40954</v>
      </c>
      <c r="S5" s="16">
        <f t="shared" si="3"/>
        <v>40955</v>
      </c>
      <c r="T5" s="16">
        <f t="shared" si="3"/>
        <v>40956</v>
      </c>
      <c r="U5" s="17">
        <f t="shared" si="3"/>
        <v>40957</v>
      </c>
      <c r="W5" s="1" t="str">
        <f>IF(INDEX(Holiday!$E:$E,ROW(),1)=0,"",INDEX(Holiday!$E:$E,ROW(),1))</f>
        <v/>
      </c>
    </row>
    <row r="6" spans="1:23" ht="30" customHeight="1" x14ac:dyDescent="0.15">
      <c r="A6" s="15">
        <f>G5+1</f>
        <v>40895</v>
      </c>
      <c r="B6" s="16">
        <f t="shared" si="2"/>
        <v>40896</v>
      </c>
      <c r="C6" s="16">
        <f t="shared" si="2"/>
        <v>40897</v>
      </c>
      <c r="D6" s="16">
        <f t="shared" si="2"/>
        <v>40898</v>
      </c>
      <c r="E6" s="16">
        <f t="shared" si="2"/>
        <v>40899</v>
      </c>
      <c r="F6" s="16">
        <f t="shared" si="2"/>
        <v>40900</v>
      </c>
      <c r="G6" s="17">
        <f t="shared" si="2"/>
        <v>40901</v>
      </c>
      <c r="H6" s="210"/>
      <c r="I6" s="210"/>
      <c r="J6" s="210"/>
      <c r="K6" s="210"/>
      <c r="L6" s="210"/>
      <c r="M6" s="210"/>
      <c r="N6" s="210"/>
      <c r="O6" s="15">
        <f>U5+1</f>
        <v>40958</v>
      </c>
      <c r="P6" s="16">
        <f t="shared" si="3"/>
        <v>40959</v>
      </c>
      <c r="Q6" s="16">
        <f t="shared" si="3"/>
        <v>40960</v>
      </c>
      <c r="R6" s="16">
        <f t="shared" si="3"/>
        <v>40961</v>
      </c>
      <c r="S6" s="16">
        <f t="shared" si="3"/>
        <v>40962</v>
      </c>
      <c r="T6" s="16">
        <f t="shared" si="3"/>
        <v>40963</v>
      </c>
      <c r="U6" s="17">
        <f t="shared" si="3"/>
        <v>40964</v>
      </c>
      <c r="W6" s="1" t="str">
        <f>IF(INDEX(Holiday!$E:$E,ROW(),1)=0,"",INDEX(Holiday!$E:$E,ROW(),1))</f>
        <v/>
      </c>
    </row>
    <row r="7" spans="1:23" ht="30" customHeight="1" x14ac:dyDescent="0.15">
      <c r="A7" s="15">
        <f>G6+1</f>
        <v>40902</v>
      </c>
      <c r="B7" s="16">
        <f t="shared" si="2"/>
        <v>40903</v>
      </c>
      <c r="C7" s="16">
        <f t="shared" si="2"/>
        <v>40904</v>
      </c>
      <c r="D7" s="16">
        <f t="shared" si="2"/>
        <v>40905</v>
      </c>
      <c r="E7" s="16">
        <f t="shared" si="2"/>
        <v>40906</v>
      </c>
      <c r="F7" s="16">
        <f t="shared" si="2"/>
        <v>40907</v>
      </c>
      <c r="G7" s="17">
        <f t="shared" si="2"/>
        <v>40908</v>
      </c>
      <c r="H7" s="210"/>
      <c r="I7" s="210"/>
      <c r="J7" s="210"/>
      <c r="K7" s="210"/>
      <c r="L7" s="210"/>
      <c r="M7" s="210"/>
      <c r="N7" s="210"/>
      <c r="O7" s="15">
        <f>U6+1</f>
        <v>40965</v>
      </c>
      <c r="P7" s="16">
        <f t="shared" si="3"/>
        <v>40966</v>
      </c>
      <c r="Q7" s="16">
        <f t="shared" si="3"/>
        <v>40967</v>
      </c>
      <c r="R7" s="16">
        <f t="shared" si="3"/>
        <v>40968</v>
      </c>
      <c r="S7" s="16">
        <f t="shared" si="3"/>
        <v>40969</v>
      </c>
      <c r="T7" s="16">
        <f t="shared" si="3"/>
        <v>40970</v>
      </c>
      <c r="U7" s="17">
        <f t="shared" si="3"/>
        <v>40971</v>
      </c>
      <c r="W7" s="1" t="str">
        <f>IF(INDEX(Holiday!$E:$E,ROW(),1)=0,"",INDEX(Holiday!$E:$E,ROW(),1))</f>
        <v/>
      </c>
    </row>
    <row r="8" spans="1:23" ht="30" customHeight="1" x14ac:dyDescent="0.15">
      <c r="A8" s="15">
        <f>G7+1</f>
        <v>40909</v>
      </c>
      <c r="B8" s="16">
        <f t="shared" si="2"/>
        <v>40910</v>
      </c>
      <c r="C8" s="16">
        <f t="shared" si="2"/>
        <v>40911</v>
      </c>
      <c r="D8" s="16">
        <f t="shared" si="2"/>
        <v>40912</v>
      </c>
      <c r="E8" s="16">
        <f t="shared" si="2"/>
        <v>40913</v>
      </c>
      <c r="F8" s="16">
        <f t="shared" si="2"/>
        <v>40914</v>
      </c>
      <c r="G8" s="17">
        <f t="shared" si="2"/>
        <v>40915</v>
      </c>
      <c r="H8" s="8"/>
      <c r="I8" s="212">
        <f>H3</f>
        <v>40909</v>
      </c>
      <c r="J8" s="212"/>
      <c r="K8" s="212"/>
      <c r="L8" s="212"/>
      <c r="M8" s="212"/>
      <c r="N8" s="8"/>
      <c r="O8" s="15">
        <f>U7+1</f>
        <v>40972</v>
      </c>
      <c r="P8" s="16">
        <f t="shared" si="3"/>
        <v>40973</v>
      </c>
      <c r="Q8" s="16">
        <f t="shared" si="3"/>
        <v>40974</v>
      </c>
      <c r="R8" s="16">
        <f t="shared" si="3"/>
        <v>40975</v>
      </c>
      <c r="S8" s="16">
        <f t="shared" si="3"/>
        <v>40976</v>
      </c>
      <c r="T8" s="16">
        <f t="shared" si="3"/>
        <v>40977</v>
      </c>
      <c r="U8" s="17">
        <f t="shared" si="3"/>
        <v>40978</v>
      </c>
      <c r="W8" s="1" t="str">
        <f>IF(INDEX(Holiday!$E:$E,ROW(),1)=0,"",INDEX(Holiday!$E:$E,ROW(),1))</f>
        <v/>
      </c>
    </row>
    <row r="9" spans="1:23" x14ac:dyDescent="0.15">
      <c r="A9" s="5"/>
      <c r="B9" s="5"/>
      <c r="C9" s="5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W9" s="1" t="str">
        <f>IF(INDEX(Holiday!$E:$E,ROW(),1)=0,"",INDEX(Holiday!$E:$E,ROW(),1))</f>
        <v/>
      </c>
    </row>
    <row r="10" spans="1:23" ht="21.95" customHeight="1" x14ac:dyDescent="0.15">
      <c r="A10" s="223">
        <f>A11</f>
        <v>40909</v>
      </c>
      <c r="B10" s="224"/>
      <c r="C10" s="225"/>
      <c r="D10" s="215">
        <f>D11</f>
        <v>40910</v>
      </c>
      <c r="E10" s="215"/>
      <c r="F10" s="216"/>
      <c r="G10" s="214">
        <f>G11</f>
        <v>40911</v>
      </c>
      <c r="H10" s="215"/>
      <c r="I10" s="216"/>
      <c r="J10" s="215">
        <f>J11</f>
        <v>40912</v>
      </c>
      <c r="K10" s="215"/>
      <c r="L10" s="216"/>
      <c r="M10" s="214">
        <f>M11</f>
        <v>40913</v>
      </c>
      <c r="N10" s="215"/>
      <c r="O10" s="216"/>
      <c r="P10" s="215">
        <f>P11</f>
        <v>40914</v>
      </c>
      <c r="Q10" s="215"/>
      <c r="R10" s="216"/>
      <c r="S10" s="217">
        <f>S11</f>
        <v>40915</v>
      </c>
      <c r="T10" s="218"/>
      <c r="U10" s="219"/>
      <c r="W10" s="1" t="str">
        <f>IF(INDEX(Holiday!$E:$E,ROW(),1)=0,"",INDEX(Holiday!$E:$E,ROW(),1))</f>
        <v/>
      </c>
    </row>
    <row r="11" spans="1:23" ht="50.1" customHeight="1" x14ac:dyDescent="0.15">
      <c r="A11" s="230">
        <f>DATE(YEAR($H$3),MONTH($H$3),1)-WEEKDAY(DATE(YEAR(H3),MONTH(H3),1))+1</f>
        <v>40909</v>
      </c>
      <c r="B11" s="231"/>
      <c r="C11" s="232"/>
      <c r="D11" s="221">
        <f>A11+1</f>
        <v>40910</v>
      </c>
      <c r="E11" s="221"/>
      <c r="F11" s="221"/>
      <c r="G11" s="220">
        <f>D11+1</f>
        <v>40911</v>
      </c>
      <c r="H11" s="221"/>
      <c r="I11" s="222"/>
      <c r="J11" s="221">
        <f>G11+1</f>
        <v>40912</v>
      </c>
      <c r="K11" s="221"/>
      <c r="L11" s="221"/>
      <c r="M11" s="220">
        <f>J11+1</f>
        <v>40913</v>
      </c>
      <c r="N11" s="221"/>
      <c r="O11" s="222"/>
      <c r="P11" s="221">
        <f>M11+1</f>
        <v>40914</v>
      </c>
      <c r="Q11" s="221"/>
      <c r="R11" s="221"/>
      <c r="S11" s="227">
        <f>P11+1</f>
        <v>40915</v>
      </c>
      <c r="T11" s="228"/>
      <c r="U11" s="229"/>
      <c r="W11" s="1">
        <f ca="1">IF(INDEX(Holiday!$E:$E,ROW(),1)=0,"",INDEX(Holiday!$E:$E,ROW(),1))</f>
        <v>40544</v>
      </c>
    </row>
    <row r="12" spans="1:23" ht="15" customHeight="1" x14ac:dyDescent="0.15">
      <c r="A12" s="206" t="str">
        <f>IF($V$1="非表示","",IF(ISERROR(MATCH(A11,Schedule!$A:$A,0)),"",IF(INDEX(Schedule!$1:$1048576,MATCH(A11,Schedule!$A:$A,0),4)=0,"",INDEX(Schedule!$1:$1048576,MATCH(A11,Schedule!$A:$A,0),4))))</f>
        <v/>
      </c>
      <c r="B12" s="207"/>
      <c r="C12" s="208"/>
      <c r="D12" s="206" t="str">
        <f>IF($V$1="非表示","",IF(ISERROR(MATCH(D11,Schedule!$A:$A,0)),"",IF(INDEX(Schedule!$1:$1048576,MATCH(D11,Schedule!$A:$A,0),4)=0,"",INDEX(Schedule!$1:$1048576,MATCH(D11,Schedule!$A:$A,0),4))))</f>
        <v/>
      </c>
      <c r="E12" s="207"/>
      <c r="F12" s="208"/>
      <c r="G12" s="206" t="str">
        <f>IF($V$1="非表示","",IF(ISERROR(MATCH(G11,Schedule!$A:$A,0)),"",IF(INDEX(Schedule!$1:$1048576,MATCH(G11,Schedule!$A:$A,0),4)=0,"",INDEX(Schedule!$1:$1048576,MATCH(G11,Schedule!$A:$A,0),4))))</f>
        <v/>
      </c>
      <c r="H12" s="207"/>
      <c r="I12" s="208"/>
      <c r="J12" s="206" t="str">
        <f>IF($V$1="非表示","",IF(ISERROR(MATCH(J11,Schedule!$A:$A,0)),"",IF(INDEX(Schedule!$1:$1048576,MATCH(J11,Schedule!$A:$A,0),4)=0,"",INDEX(Schedule!$1:$1048576,MATCH(J11,Schedule!$A:$A,0),4))))</f>
        <v/>
      </c>
      <c r="K12" s="207"/>
      <c r="L12" s="208"/>
      <c r="M12" s="206" t="str">
        <f>IF($V$1="非表示","",IF(ISERROR(MATCH(M11,Schedule!$A:$A,0)),"",IF(INDEX(Schedule!$1:$1048576,MATCH(M11,Schedule!$A:$A,0),4)=0,"",INDEX(Schedule!$1:$1048576,MATCH(M11,Schedule!$A:$A,0),4))))</f>
        <v>1/5_項目1</v>
      </c>
      <c r="N12" s="207"/>
      <c r="O12" s="208"/>
      <c r="P12" s="206" t="str">
        <f>IF($V$1="非表示","",IF(ISERROR(MATCH(P11,Schedule!$A:$A,0)),"",IF(INDEX(Schedule!$1:$1048576,MATCH(P11,Schedule!$A:$A,0),4)=0,"",INDEX(Schedule!$1:$1048576,MATCH(P11,Schedule!$A:$A,0),4))))</f>
        <v>1/6_項目1</v>
      </c>
      <c r="Q12" s="207"/>
      <c r="R12" s="208"/>
      <c r="S12" s="206" t="str">
        <f>IF($V$1="非表示","",IF(ISERROR(MATCH(S11,Schedule!$A:$A,0)),"",IF(INDEX(Schedule!$1:$1048576,MATCH(S11,Schedule!$A:$A,0),4)=0,"",INDEX(Schedule!$1:$1048576,MATCH(S11,Schedule!$A:$A,0),4))))</f>
        <v>1/7_項目1</v>
      </c>
      <c r="T12" s="207"/>
      <c r="U12" s="208"/>
      <c r="W12" s="1">
        <f ca="1">IF(INDEX(Holiday!$E:$E,ROW(),1)=0,"",INDEX(Holiday!$E:$E,ROW(),1))</f>
        <v>40545</v>
      </c>
    </row>
    <row r="13" spans="1:23" ht="15" customHeight="1" x14ac:dyDescent="0.15">
      <c r="A13" s="206" t="str">
        <f>IF($V$1="非表示","",IF(ISERROR(MATCH(A11,Schedule!$A:$A,0)),"",IF(INDEX(Schedule!$1:$1048576,MATCH(A11,Schedule!$A:$A,0),5)=0,"",INDEX(Schedule!$1:$1048576,MATCH(A11,Schedule!$A:$A,0),5))))</f>
        <v/>
      </c>
      <c r="B13" s="207"/>
      <c r="C13" s="208"/>
      <c r="D13" s="206" t="str">
        <f>IF($V$1="非表示","",IF(ISERROR(MATCH(D11,Schedule!$A:$A,0)),"",IF(INDEX(Schedule!$1:$1048576,MATCH(D11,Schedule!$A:$A,0),5)=0,"",INDEX(Schedule!$1:$1048576,MATCH(D11,Schedule!$A:$A,0),5))))</f>
        <v/>
      </c>
      <c r="E13" s="207"/>
      <c r="F13" s="208"/>
      <c r="G13" s="206" t="str">
        <f>IF($V$1="非表示","",IF(ISERROR(MATCH(G11,Schedule!$A:$A,0)),"",IF(INDEX(Schedule!$1:$1048576,MATCH(G11,Schedule!$A:$A,0),5)=0,"",INDEX(Schedule!$1:$1048576,MATCH(G11,Schedule!$A:$A,0),5))))</f>
        <v/>
      </c>
      <c r="H13" s="207"/>
      <c r="I13" s="208"/>
      <c r="J13" s="206" t="str">
        <f>IF($V$1="非表示","",IF(ISERROR(MATCH(J11,Schedule!$A:$A,0)),"",IF(INDEX(Schedule!$1:$1048576,MATCH(J11,Schedule!$A:$A,0),5)=0,"",INDEX(Schedule!$1:$1048576,MATCH(J11,Schedule!$A:$A,0),5))))</f>
        <v/>
      </c>
      <c r="K13" s="207"/>
      <c r="L13" s="208"/>
      <c r="M13" s="206" t="str">
        <f>IF($V$1="非表示","",IF(ISERROR(MATCH(M11,Schedule!$A:$A,0)),"",IF(INDEX(Schedule!$1:$1048576,MATCH(M11,Schedule!$A:$A,0),5)=0,"",INDEX(Schedule!$1:$1048576,MATCH(M11,Schedule!$A:$A,0),5))))</f>
        <v>1/5_項目2</v>
      </c>
      <c r="N13" s="207"/>
      <c r="O13" s="208"/>
      <c r="P13" s="206" t="str">
        <f>IF($V$1="非表示","",IF(ISERROR(MATCH(P11,Schedule!$A:$A,0)),"",IF(INDEX(Schedule!$1:$1048576,MATCH(P11,Schedule!$A:$A,0),5)=0,"",INDEX(Schedule!$1:$1048576,MATCH(P11,Schedule!$A:$A,0),5))))</f>
        <v>1/6_項目2</v>
      </c>
      <c r="Q13" s="207"/>
      <c r="R13" s="208"/>
      <c r="S13" s="206" t="str">
        <f>IF($V$1="非表示","",IF(ISERROR(MATCH(S11,Schedule!$A:$A,0)),"",IF(INDEX(Schedule!$1:$1048576,MATCH(S11,Schedule!$A:$A,0),5)=0,"",INDEX(Schedule!$1:$1048576,MATCH(S11,Schedule!$A:$A,0),5))))</f>
        <v>1/7_項目2</v>
      </c>
      <c r="T13" s="207"/>
      <c r="U13" s="208"/>
      <c r="W13" s="1">
        <f ca="1">IF(INDEX(Holiday!$E:$E,ROW(),1)=0,"",INDEX(Holiday!$E:$E,ROW(),1))</f>
        <v>40546</v>
      </c>
    </row>
    <row r="14" spans="1:23" ht="15" customHeight="1" x14ac:dyDescent="0.15">
      <c r="A14" s="206" t="str">
        <f>IF($V$1="非表示","",IF(ISERROR(MATCH(A11,Schedule!$A:$A,0)),"",IF(INDEX(Schedule!$1:$1048576,MATCH(A11,Schedule!$A:$A,0),6)=0,"",INDEX(Schedule!$1:$1048576,MATCH(A11,Schedule!$A:$A,0),6))))</f>
        <v/>
      </c>
      <c r="B14" s="207"/>
      <c r="C14" s="208"/>
      <c r="D14" s="206" t="str">
        <f>IF($V$1="非表示","",IF(ISERROR(MATCH(D11,Schedule!$A:$A,0)),"",IF(INDEX(Schedule!$1:$1048576,MATCH(D11,Schedule!$A:$A,0),6)=0,"",INDEX(Schedule!$1:$1048576,MATCH(D11,Schedule!$A:$A,0),6))))</f>
        <v/>
      </c>
      <c r="E14" s="207"/>
      <c r="F14" s="208"/>
      <c r="G14" s="206" t="str">
        <f>IF($V$1="非表示","",IF(ISERROR(MATCH(G11,Schedule!$A:$A,0)),"",IF(INDEX(Schedule!$1:$1048576,MATCH(G11,Schedule!$A:$A,0),6)=0,"",INDEX(Schedule!$1:$1048576,MATCH(G11,Schedule!$A:$A,0),6))))</f>
        <v/>
      </c>
      <c r="H14" s="207"/>
      <c r="I14" s="208"/>
      <c r="J14" s="206" t="str">
        <f>IF($V$1="非表示","",IF(ISERROR(MATCH(J11,Schedule!$A:$A,0)),"",IF(INDEX(Schedule!$1:$1048576,MATCH(J11,Schedule!$A:$A,0),6)=0,"",INDEX(Schedule!$1:$1048576,MATCH(J11,Schedule!$A:$A,0),6))))</f>
        <v/>
      </c>
      <c r="K14" s="207"/>
      <c r="L14" s="208"/>
      <c r="M14" s="206" t="str">
        <f>IF($V$1="非表示","",IF(ISERROR(MATCH(M11,Schedule!$A:$A,0)),"",IF(INDEX(Schedule!$1:$1048576,MATCH(M11,Schedule!$A:$A,0),6)=0,"",INDEX(Schedule!$1:$1048576,MATCH(M11,Schedule!$A:$A,0),6))))</f>
        <v>1/5_項目3</v>
      </c>
      <c r="N14" s="207"/>
      <c r="O14" s="208"/>
      <c r="P14" s="206" t="str">
        <f>IF($V$1="非表示","",IF(ISERROR(MATCH(P11,Schedule!$A:$A,0)),"",IF(INDEX(Schedule!$1:$1048576,MATCH(P11,Schedule!$A:$A,0),6)=0,"",INDEX(Schedule!$1:$1048576,MATCH(P11,Schedule!$A:$A,0),6))))</f>
        <v>1/6_項目3</v>
      </c>
      <c r="Q14" s="207"/>
      <c r="R14" s="208"/>
      <c r="S14" s="206" t="str">
        <f>IF($V$1="非表示","",IF(ISERROR(MATCH(S11,Schedule!$A:$A,0)),"",IF(INDEX(Schedule!$1:$1048576,MATCH(S11,Schedule!$A:$A,0),6)=0,"",INDEX(Schedule!$1:$1048576,MATCH(S11,Schedule!$A:$A,0),6))))</f>
        <v>1/7_項目3</v>
      </c>
      <c r="T14" s="207"/>
      <c r="U14" s="208"/>
      <c r="W14" s="1" t="str">
        <f ca="1">IF(INDEX(Holiday!$E:$E,ROW(),1)=0,"",INDEX(Holiday!$E:$E,ROW(),1))</f>
        <v/>
      </c>
    </row>
    <row r="15" spans="1:23" ht="50.1" customHeight="1" x14ac:dyDescent="0.15">
      <c r="A15" s="230">
        <f>S11+1</f>
        <v>40916</v>
      </c>
      <c r="B15" s="231"/>
      <c r="C15" s="232"/>
      <c r="D15" s="221">
        <f>A15+1</f>
        <v>40917</v>
      </c>
      <c r="E15" s="221"/>
      <c r="F15" s="221"/>
      <c r="G15" s="220">
        <f>D15+1</f>
        <v>40918</v>
      </c>
      <c r="H15" s="221"/>
      <c r="I15" s="222"/>
      <c r="J15" s="221">
        <f>G15+1</f>
        <v>40919</v>
      </c>
      <c r="K15" s="221"/>
      <c r="L15" s="221"/>
      <c r="M15" s="220">
        <f>J15+1</f>
        <v>40920</v>
      </c>
      <c r="N15" s="221"/>
      <c r="O15" s="222"/>
      <c r="P15" s="221">
        <f>M15+1</f>
        <v>40921</v>
      </c>
      <c r="Q15" s="221"/>
      <c r="R15" s="221"/>
      <c r="S15" s="227">
        <f>P15+1</f>
        <v>40922</v>
      </c>
      <c r="T15" s="228"/>
      <c r="U15" s="229"/>
      <c r="W15" s="1">
        <f ca="1">IF(INDEX(Holiday!$E:$E,ROW(),1)=0,"",INDEX(Holiday!$E:$E,ROW(),1))</f>
        <v>40553</v>
      </c>
    </row>
    <row r="16" spans="1:23" ht="15" customHeight="1" x14ac:dyDescent="0.15">
      <c r="A16" s="206" t="str">
        <f>IF($V$1="非表示","",IF(ISERROR(MATCH(A15,Schedule!$A:$A,0)),"",IF(INDEX(Schedule!$1:$1048576,MATCH(A15,Schedule!$A:$A,0),4)=0,"",INDEX(Schedule!$1:$1048576,MATCH(A15,Schedule!$A:$A,0),4))))</f>
        <v>1/8_項目1</v>
      </c>
      <c r="B16" s="207"/>
      <c r="C16" s="208"/>
      <c r="D16" s="206" t="str">
        <f>IF($V$1="非表示","",IF(ISERROR(MATCH(D15,Schedule!$A:$A,0)),"",IF(INDEX(Schedule!$1:$1048576,MATCH(D15,Schedule!$A:$A,0),4)=0,"",INDEX(Schedule!$1:$1048576,MATCH(D15,Schedule!$A:$A,0),4))))</f>
        <v>1/9_項目1</v>
      </c>
      <c r="E16" s="207"/>
      <c r="F16" s="208"/>
      <c r="G16" s="206" t="str">
        <f>IF($V$1="非表示","",IF(ISERROR(MATCH(G15,Schedule!$A:$A,0)),"",IF(INDEX(Schedule!$1:$1048576,MATCH(G15,Schedule!$A:$A,0),4)=0,"",INDEX(Schedule!$1:$1048576,MATCH(G15,Schedule!$A:$A,0),4))))</f>
        <v>1/10_項目1</v>
      </c>
      <c r="H16" s="207"/>
      <c r="I16" s="208"/>
      <c r="J16" s="206" t="str">
        <f>IF($V$1="非表示","",IF(ISERROR(MATCH(J15,Schedule!$A:$A,0)),"",IF(INDEX(Schedule!$1:$1048576,MATCH(J15,Schedule!$A:$A,0),4)=0,"",INDEX(Schedule!$1:$1048576,MATCH(J15,Schedule!$A:$A,0),4))))</f>
        <v>1/11_項目1</v>
      </c>
      <c r="K16" s="207"/>
      <c r="L16" s="208"/>
      <c r="M16" s="206" t="str">
        <f>IF($V$1="非表示","",IF(ISERROR(MATCH(M15,Schedule!$A:$A,0)),"",IF(INDEX(Schedule!$1:$1048576,MATCH(M15,Schedule!$A:$A,0),4)=0,"",INDEX(Schedule!$1:$1048576,MATCH(M15,Schedule!$A:$A,0),4))))</f>
        <v>1/12_項目1</v>
      </c>
      <c r="N16" s="207"/>
      <c r="O16" s="208"/>
      <c r="P16" s="206" t="str">
        <f>IF($V$1="非表示","",IF(ISERROR(MATCH(P15,Schedule!$A:$A,0)),"",IF(INDEX(Schedule!$1:$1048576,MATCH(P15,Schedule!$A:$A,0),4)=0,"",INDEX(Schedule!$1:$1048576,MATCH(P15,Schedule!$A:$A,0),4))))</f>
        <v>1/13_項目1</v>
      </c>
      <c r="Q16" s="207"/>
      <c r="R16" s="208"/>
      <c r="S16" s="206" t="str">
        <f>IF($V$1="非表示","",IF(ISERROR(MATCH(S15,Schedule!$A:$A,0)),"",IF(INDEX(Schedule!$1:$1048576,MATCH(S15,Schedule!$A:$A,0),4)=0,"",INDEX(Schedule!$1:$1048576,MATCH(S15,Schedule!$A:$A,0),4))))</f>
        <v>1/14_項目1</v>
      </c>
      <c r="T16" s="207"/>
      <c r="U16" s="208"/>
      <c r="W16" s="1" t="str">
        <f ca="1">IF(INDEX(Holiday!$E:$E,ROW(),1)=0,"",INDEX(Holiday!$E:$E,ROW(),1))</f>
        <v/>
      </c>
    </row>
    <row r="17" spans="1:23" ht="15" customHeight="1" x14ac:dyDescent="0.15">
      <c r="A17" s="206" t="str">
        <f>IF($V$1="非表示","",IF(ISERROR(MATCH(A15,Schedule!$A:$A,0)),"",IF(INDEX(Schedule!$1:$1048576,MATCH(A15,Schedule!$A:$A,0),5)=0,"",INDEX(Schedule!$1:$1048576,MATCH(A15,Schedule!$A:$A,0),5))))</f>
        <v>1/8_項目2</v>
      </c>
      <c r="B17" s="207"/>
      <c r="C17" s="208"/>
      <c r="D17" s="206" t="str">
        <f>IF($V$1="非表示","",IF(ISERROR(MATCH(D15,Schedule!$A:$A,0)),"",IF(INDEX(Schedule!$1:$1048576,MATCH(D15,Schedule!$A:$A,0),5)=0,"",INDEX(Schedule!$1:$1048576,MATCH(D15,Schedule!$A:$A,0),5))))</f>
        <v>1/9_項目2</v>
      </c>
      <c r="E17" s="207"/>
      <c r="F17" s="208"/>
      <c r="G17" s="206" t="str">
        <f>IF($V$1="非表示","",IF(ISERROR(MATCH(G15,Schedule!$A:$A,0)),"",IF(INDEX(Schedule!$1:$1048576,MATCH(G15,Schedule!$A:$A,0),5)=0,"",INDEX(Schedule!$1:$1048576,MATCH(G15,Schedule!$A:$A,0),5))))</f>
        <v>1/10_項目2</v>
      </c>
      <c r="H17" s="207"/>
      <c r="I17" s="208"/>
      <c r="J17" s="206" t="str">
        <f>IF($V$1="非表示","",IF(ISERROR(MATCH(J15,Schedule!$A:$A,0)),"",IF(INDEX(Schedule!$1:$1048576,MATCH(J15,Schedule!$A:$A,0),5)=0,"",INDEX(Schedule!$1:$1048576,MATCH(J15,Schedule!$A:$A,0),5))))</f>
        <v>1/11_項目2</v>
      </c>
      <c r="K17" s="207"/>
      <c r="L17" s="208"/>
      <c r="M17" s="206" t="str">
        <f>IF($V$1="非表示","",IF(ISERROR(MATCH(M15,Schedule!$A:$A,0)),"",IF(INDEX(Schedule!$1:$1048576,MATCH(M15,Schedule!$A:$A,0),5)=0,"",INDEX(Schedule!$1:$1048576,MATCH(M15,Schedule!$A:$A,0),5))))</f>
        <v>1/12_項目2</v>
      </c>
      <c r="N17" s="207"/>
      <c r="O17" s="208"/>
      <c r="P17" s="206" t="str">
        <f>IF($V$1="非表示","",IF(ISERROR(MATCH(P15,Schedule!$A:$A,0)),"",IF(INDEX(Schedule!$1:$1048576,MATCH(P15,Schedule!$A:$A,0),5)=0,"",INDEX(Schedule!$1:$1048576,MATCH(P15,Schedule!$A:$A,0),5))))</f>
        <v>1/13_項目2</v>
      </c>
      <c r="Q17" s="207"/>
      <c r="R17" s="208"/>
      <c r="S17" s="206" t="str">
        <f>IF($V$1="非表示","",IF(ISERROR(MATCH(S15,Schedule!$A:$A,0)),"",IF(INDEX(Schedule!$1:$1048576,MATCH(S15,Schedule!$A:$A,0),5)=0,"",INDEX(Schedule!$1:$1048576,MATCH(S15,Schedule!$A:$A,0),5))))</f>
        <v>1/14_項目2</v>
      </c>
      <c r="T17" s="207"/>
      <c r="U17" s="208"/>
      <c r="W17" s="1">
        <f ca="1">IF(INDEX(Holiday!$E:$E,ROW(),1)=0,"",INDEX(Holiday!$E:$E,ROW(),1))</f>
        <v>40585</v>
      </c>
    </row>
    <row r="18" spans="1:23" ht="15" customHeight="1" x14ac:dyDescent="0.15">
      <c r="A18" s="206" t="str">
        <f>IF($V$1="非表示","",IF(ISERROR(MATCH(A15,Schedule!$A:$A,0)),"",IF(INDEX(Schedule!$1:$1048576,MATCH(A15,Schedule!$A:$A,0),6)=0,"",INDEX(Schedule!$1:$1048576,MATCH(A15,Schedule!$A:$A,0),6))))</f>
        <v>1/8_項目3</v>
      </c>
      <c r="B18" s="207"/>
      <c r="C18" s="208"/>
      <c r="D18" s="206" t="str">
        <f>IF($V$1="非表示","",IF(ISERROR(MATCH(D15,Schedule!$A:$A,0)),"",IF(INDEX(Schedule!$1:$1048576,MATCH(D15,Schedule!$A:$A,0),6)=0,"",INDEX(Schedule!$1:$1048576,MATCH(D15,Schedule!$A:$A,0),6))))</f>
        <v>1/9_項目3</v>
      </c>
      <c r="E18" s="207"/>
      <c r="F18" s="208"/>
      <c r="G18" s="206" t="str">
        <f>IF($V$1="非表示","",IF(ISERROR(MATCH(G15,Schedule!$A:$A,0)),"",IF(INDEX(Schedule!$1:$1048576,MATCH(G15,Schedule!$A:$A,0),6)=0,"",INDEX(Schedule!$1:$1048576,MATCH(G15,Schedule!$A:$A,0),6))))</f>
        <v>1/10_項目3</v>
      </c>
      <c r="H18" s="207"/>
      <c r="I18" s="208"/>
      <c r="J18" s="206" t="str">
        <f>IF($V$1="非表示","",IF(ISERROR(MATCH(J15,Schedule!$A:$A,0)),"",IF(INDEX(Schedule!$1:$1048576,MATCH(J15,Schedule!$A:$A,0),6)=0,"",INDEX(Schedule!$1:$1048576,MATCH(J15,Schedule!$A:$A,0),6))))</f>
        <v>1/11_項目3</v>
      </c>
      <c r="K18" s="207"/>
      <c r="L18" s="208"/>
      <c r="M18" s="206" t="str">
        <f>IF($V$1="非表示","",IF(ISERROR(MATCH(M15,Schedule!$A:$A,0)),"",IF(INDEX(Schedule!$1:$1048576,MATCH(M15,Schedule!$A:$A,0),6)=0,"",INDEX(Schedule!$1:$1048576,MATCH(M15,Schedule!$A:$A,0),6))))</f>
        <v>1/12_項目3</v>
      </c>
      <c r="N18" s="207"/>
      <c r="O18" s="208"/>
      <c r="P18" s="206" t="str">
        <f>IF($V$1="非表示","",IF(ISERROR(MATCH(P15,Schedule!$A:$A,0)),"",IF(INDEX(Schedule!$1:$1048576,MATCH(P15,Schedule!$A:$A,0),6)=0,"",INDEX(Schedule!$1:$1048576,MATCH(P15,Schedule!$A:$A,0),6))))</f>
        <v>1/13_項目3</v>
      </c>
      <c r="Q18" s="207"/>
      <c r="R18" s="208"/>
      <c r="S18" s="206" t="str">
        <f>IF($V$1="非表示","",IF(ISERROR(MATCH(S15,Schedule!$A:$A,0)),"",IF(INDEX(Schedule!$1:$1048576,MATCH(S15,Schedule!$A:$A,0),6)=0,"",INDEX(Schedule!$1:$1048576,MATCH(S15,Schedule!$A:$A,0),6))))</f>
        <v>1/14_項目3</v>
      </c>
      <c r="T18" s="207"/>
      <c r="U18" s="208"/>
      <c r="W18" s="1" t="str">
        <f ca="1">IF(INDEX(Holiday!$E:$E,ROW(),1)=0,"",INDEX(Holiday!$E:$E,ROW(),1))</f>
        <v/>
      </c>
    </row>
    <row r="19" spans="1:23" ht="50.1" customHeight="1" x14ac:dyDescent="0.15">
      <c r="A19" s="230">
        <f>S15+1</f>
        <v>40923</v>
      </c>
      <c r="B19" s="231"/>
      <c r="C19" s="232"/>
      <c r="D19" s="221">
        <f>A19+1</f>
        <v>40924</v>
      </c>
      <c r="E19" s="221"/>
      <c r="F19" s="221"/>
      <c r="G19" s="220">
        <f>D19+1</f>
        <v>40925</v>
      </c>
      <c r="H19" s="221"/>
      <c r="I19" s="222"/>
      <c r="J19" s="221">
        <f>G19+1</f>
        <v>40926</v>
      </c>
      <c r="K19" s="221"/>
      <c r="L19" s="221"/>
      <c r="M19" s="220">
        <f>J19+1</f>
        <v>40927</v>
      </c>
      <c r="N19" s="221"/>
      <c r="O19" s="222"/>
      <c r="P19" s="221">
        <f>M19+1</f>
        <v>40928</v>
      </c>
      <c r="Q19" s="221"/>
      <c r="R19" s="221"/>
      <c r="S19" s="227">
        <f>P19+1</f>
        <v>40929</v>
      </c>
      <c r="T19" s="228"/>
      <c r="U19" s="229"/>
      <c r="W19" s="1">
        <f ca="1">IF(INDEX(Holiday!$E:$E,ROW(),1)=0,"",INDEX(Holiday!$E:$E,ROW(),1))</f>
        <v>40623</v>
      </c>
    </row>
    <row r="20" spans="1:23" ht="15" customHeight="1" x14ac:dyDescent="0.15">
      <c r="A20" s="206" t="str">
        <f>IF($V$1="非表示","",IF(ISERROR(MATCH(A19,Schedule!$A:$A,0)),"",IF(INDEX(Schedule!$1:$1048576,MATCH(A19,Schedule!$A:$A,0),4)=0,"",INDEX(Schedule!$1:$1048576,MATCH(A19,Schedule!$A:$A,0),4))))</f>
        <v>1/15_項目1</v>
      </c>
      <c r="B20" s="207"/>
      <c r="C20" s="208"/>
      <c r="D20" s="206" t="str">
        <f>IF($V$1="非表示","",IF(ISERROR(MATCH(D19,Schedule!$A:$A,0)),"",IF(INDEX(Schedule!$1:$1048576,MATCH(D19,Schedule!$A:$A,0),4)=0,"",INDEX(Schedule!$1:$1048576,MATCH(D19,Schedule!$A:$A,0),4))))</f>
        <v>1/16_項目1</v>
      </c>
      <c r="E20" s="207"/>
      <c r="F20" s="208"/>
      <c r="G20" s="206" t="str">
        <f>IF($V$1="非表示","",IF(ISERROR(MATCH(G19,Schedule!$A:$A,0)),"",IF(INDEX(Schedule!$1:$1048576,MATCH(G19,Schedule!$A:$A,0),4)=0,"",INDEX(Schedule!$1:$1048576,MATCH(G19,Schedule!$A:$A,0),4))))</f>
        <v>1/17_項目1</v>
      </c>
      <c r="H20" s="207"/>
      <c r="I20" s="208"/>
      <c r="J20" s="206" t="str">
        <f>IF($V$1="非表示","",IF(ISERROR(MATCH(J19,Schedule!$A:$A,0)),"",IF(INDEX(Schedule!$1:$1048576,MATCH(J19,Schedule!$A:$A,0),4)=0,"",INDEX(Schedule!$1:$1048576,MATCH(J19,Schedule!$A:$A,0),4))))</f>
        <v>1/18_項目1</v>
      </c>
      <c r="K20" s="207"/>
      <c r="L20" s="208"/>
      <c r="M20" s="206" t="str">
        <f>IF($V$1="非表示","",IF(ISERROR(MATCH(M19,Schedule!$A:$A,0)),"",IF(INDEX(Schedule!$1:$1048576,MATCH(M19,Schedule!$A:$A,0),4)=0,"",INDEX(Schedule!$1:$1048576,MATCH(M19,Schedule!$A:$A,0),4))))</f>
        <v>1/19_項目1</v>
      </c>
      <c r="N20" s="207"/>
      <c r="O20" s="208"/>
      <c r="P20" s="206" t="str">
        <f>IF($V$1="非表示","",IF(ISERROR(MATCH(P19,Schedule!$A:$A,0)),"",IF(INDEX(Schedule!$1:$1048576,MATCH(P19,Schedule!$A:$A,0),4)=0,"",INDEX(Schedule!$1:$1048576,MATCH(P19,Schedule!$A:$A,0),4))))</f>
        <v>1/20_項目1</v>
      </c>
      <c r="Q20" s="207"/>
      <c r="R20" s="208"/>
      <c r="S20" s="206" t="str">
        <f>IF($V$1="非表示","",IF(ISERROR(MATCH(S19,Schedule!$A:$A,0)),"",IF(INDEX(Schedule!$1:$1048576,MATCH(S19,Schedule!$A:$A,0),4)=0,"",INDEX(Schedule!$1:$1048576,MATCH(S19,Schedule!$A:$A,0),4))))</f>
        <v>1/21_項目1</v>
      </c>
      <c r="T20" s="207"/>
      <c r="U20" s="208"/>
      <c r="W20" s="1" t="str">
        <f ca="1">IF(INDEX(Holiday!$E:$E,ROW(),1)=0,"",INDEX(Holiday!$E:$E,ROW(),1))</f>
        <v/>
      </c>
    </row>
    <row r="21" spans="1:23" ht="15" customHeight="1" x14ac:dyDescent="0.15">
      <c r="A21" s="206" t="str">
        <f>IF($V$1="非表示","",IF(ISERROR(MATCH(A19,Schedule!$A:$A,0)),"",IF(INDEX(Schedule!$1:$1048576,MATCH(A19,Schedule!$A:$A,0),5)=0,"",INDEX(Schedule!$1:$1048576,MATCH(A19,Schedule!$A:$A,0),5))))</f>
        <v>1/15_項目2</v>
      </c>
      <c r="B21" s="207"/>
      <c r="C21" s="208"/>
      <c r="D21" s="206" t="str">
        <f>IF($V$1="非表示","",IF(ISERROR(MATCH(D19,Schedule!$A:$A,0)),"",IF(INDEX(Schedule!$1:$1048576,MATCH(D19,Schedule!$A:$A,0),5)=0,"",INDEX(Schedule!$1:$1048576,MATCH(D19,Schedule!$A:$A,0),5))))</f>
        <v>1/16_項目2</v>
      </c>
      <c r="E21" s="207"/>
      <c r="F21" s="208"/>
      <c r="G21" s="206" t="str">
        <f>IF($V$1="非表示","",IF(ISERROR(MATCH(G19,Schedule!$A:$A,0)),"",IF(INDEX(Schedule!$1:$1048576,MATCH(G19,Schedule!$A:$A,0),5)=0,"",INDEX(Schedule!$1:$1048576,MATCH(G19,Schedule!$A:$A,0),5))))</f>
        <v>1/17_項目2</v>
      </c>
      <c r="H21" s="207"/>
      <c r="I21" s="208"/>
      <c r="J21" s="206" t="str">
        <f>IF($V$1="非表示","",IF(ISERROR(MATCH(J19,Schedule!$A:$A,0)),"",IF(INDEX(Schedule!$1:$1048576,MATCH(J19,Schedule!$A:$A,0),5)=0,"",INDEX(Schedule!$1:$1048576,MATCH(J19,Schedule!$A:$A,0),5))))</f>
        <v>1/18_項目2</v>
      </c>
      <c r="K21" s="207"/>
      <c r="L21" s="208"/>
      <c r="M21" s="206" t="str">
        <f>IF($V$1="非表示","",IF(ISERROR(MATCH(M19,Schedule!$A:$A,0)),"",IF(INDEX(Schedule!$1:$1048576,MATCH(M19,Schedule!$A:$A,0),5)=0,"",INDEX(Schedule!$1:$1048576,MATCH(M19,Schedule!$A:$A,0),5))))</f>
        <v>1/19_項目2</v>
      </c>
      <c r="N21" s="207"/>
      <c r="O21" s="208"/>
      <c r="P21" s="206" t="str">
        <f>IF($V$1="非表示","",IF(ISERROR(MATCH(P19,Schedule!$A:$A,0)),"",IF(INDEX(Schedule!$1:$1048576,MATCH(P19,Schedule!$A:$A,0),5)=0,"",INDEX(Schedule!$1:$1048576,MATCH(P19,Schedule!$A:$A,0),5))))</f>
        <v>1/20_項目2</v>
      </c>
      <c r="Q21" s="207"/>
      <c r="R21" s="208"/>
      <c r="S21" s="206" t="str">
        <f>IF($V$1="非表示","",IF(ISERROR(MATCH(S19,Schedule!$A:$A,0)),"",IF(INDEX(Schedule!$1:$1048576,MATCH(S19,Schedule!$A:$A,0),5)=0,"",INDEX(Schedule!$1:$1048576,MATCH(S19,Schedule!$A:$A,0),5))))</f>
        <v>1/21_項目2</v>
      </c>
      <c r="T21" s="207"/>
      <c r="U21" s="208"/>
      <c r="W21" s="1">
        <f ca="1">IF(INDEX(Holiday!$E:$E,ROW(),1)=0,"",INDEX(Holiday!$E:$E,ROW(),1))</f>
        <v>40662</v>
      </c>
    </row>
    <row r="22" spans="1:23" ht="15" customHeight="1" x14ac:dyDescent="0.15">
      <c r="A22" s="206" t="str">
        <f>IF($V$1="非表示","",IF(ISERROR(MATCH(A19,Schedule!$A:$A,0)),"",IF(INDEX(Schedule!$1:$1048576,MATCH(A19,Schedule!$A:$A,0),6)=0,"",INDEX(Schedule!$1:$1048576,MATCH(A19,Schedule!$A:$A,0),6))))</f>
        <v>1/15_項目3</v>
      </c>
      <c r="B22" s="207"/>
      <c r="C22" s="208"/>
      <c r="D22" s="206" t="str">
        <f>IF($V$1="非表示","",IF(ISERROR(MATCH(D19,Schedule!$A:$A,0)),"",IF(INDEX(Schedule!$1:$1048576,MATCH(D19,Schedule!$A:$A,0),6)=0,"",INDEX(Schedule!$1:$1048576,MATCH(D19,Schedule!$A:$A,0),6))))</f>
        <v>1/16_項目3</v>
      </c>
      <c r="E22" s="207"/>
      <c r="F22" s="208"/>
      <c r="G22" s="206" t="str">
        <f>IF($V$1="非表示","",IF(ISERROR(MATCH(G19,Schedule!$A:$A,0)),"",IF(INDEX(Schedule!$1:$1048576,MATCH(G19,Schedule!$A:$A,0),6)=0,"",INDEX(Schedule!$1:$1048576,MATCH(G19,Schedule!$A:$A,0),6))))</f>
        <v>1/17_項目3</v>
      </c>
      <c r="H22" s="207"/>
      <c r="I22" s="208"/>
      <c r="J22" s="206" t="str">
        <f>IF($V$1="非表示","",IF(ISERROR(MATCH(J19,Schedule!$A:$A,0)),"",IF(INDEX(Schedule!$1:$1048576,MATCH(J19,Schedule!$A:$A,0),6)=0,"",INDEX(Schedule!$1:$1048576,MATCH(J19,Schedule!$A:$A,0),6))))</f>
        <v>1/18_項目3</v>
      </c>
      <c r="K22" s="207"/>
      <c r="L22" s="208"/>
      <c r="M22" s="206" t="str">
        <f>IF($V$1="非表示","",IF(ISERROR(MATCH(M19,Schedule!$A:$A,0)),"",IF(INDEX(Schedule!$1:$1048576,MATCH(M19,Schedule!$A:$A,0),6)=0,"",INDEX(Schedule!$1:$1048576,MATCH(M19,Schedule!$A:$A,0),6))))</f>
        <v>1/19_項目3</v>
      </c>
      <c r="N22" s="207"/>
      <c r="O22" s="208"/>
      <c r="P22" s="206" t="str">
        <f>IF($V$1="非表示","",IF(ISERROR(MATCH(P19,Schedule!$A:$A,0)),"",IF(INDEX(Schedule!$1:$1048576,MATCH(P19,Schedule!$A:$A,0),6)=0,"",INDEX(Schedule!$1:$1048576,MATCH(P19,Schedule!$A:$A,0),6))))</f>
        <v>1/20_項目3</v>
      </c>
      <c r="Q22" s="207"/>
      <c r="R22" s="208"/>
      <c r="S22" s="206" t="str">
        <f>IF($V$1="非表示","",IF(ISERROR(MATCH(S19,Schedule!$A:$A,0)),"",IF(INDEX(Schedule!$1:$1048576,MATCH(S19,Schedule!$A:$A,0),6)=0,"",INDEX(Schedule!$1:$1048576,MATCH(S19,Schedule!$A:$A,0),6))))</f>
        <v>1/21_項目3</v>
      </c>
      <c r="T22" s="207"/>
      <c r="U22" s="208"/>
      <c r="W22" s="1" t="str">
        <f ca="1">IF(INDEX(Holiday!$E:$E,ROW(),1)=0,"",INDEX(Holiday!$E:$E,ROW(),1))</f>
        <v/>
      </c>
    </row>
    <row r="23" spans="1:23" ht="50.1" customHeight="1" x14ac:dyDescent="0.15">
      <c r="A23" s="230">
        <f>S19+1</f>
        <v>40930</v>
      </c>
      <c r="B23" s="231"/>
      <c r="C23" s="232"/>
      <c r="D23" s="221">
        <f>A23+1</f>
        <v>40931</v>
      </c>
      <c r="E23" s="221"/>
      <c r="F23" s="221"/>
      <c r="G23" s="220">
        <f>D23+1</f>
        <v>40932</v>
      </c>
      <c r="H23" s="221"/>
      <c r="I23" s="222"/>
      <c r="J23" s="221">
        <f>G23+1</f>
        <v>40933</v>
      </c>
      <c r="K23" s="221"/>
      <c r="L23" s="221"/>
      <c r="M23" s="220">
        <f>J23+1</f>
        <v>40934</v>
      </c>
      <c r="N23" s="221"/>
      <c r="O23" s="222"/>
      <c r="P23" s="221">
        <f>M23+1</f>
        <v>40935</v>
      </c>
      <c r="Q23" s="221"/>
      <c r="R23" s="221"/>
      <c r="S23" s="227">
        <f>P23+1</f>
        <v>40936</v>
      </c>
      <c r="T23" s="228"/>
      <c r="U23" s="229"/>
      <c r="W23" s="1" t="str">
        <f ca="1">IF(INDEX(Holiday!$E:$E,ROW(),1)=0,"",INDEX(Holiday!$E:$E,ROW(),1))</f>
        <v/>
      </c>
    </row>
    <row r="24" spans="1:23" ht="15" customHeight="1" x14ac:dyDescent="0.15">
      <c r="A24" s="206" t="str">
        <f>IF($V$1="非表示","",IF(ISERROR(MATCH(A23,Schedule!$A:$A,0)),"",IF(INDEX(Schedule!$1:$1048576,MATCH(A23,Schedule!$A:$A,0),4)=0,"",INDEX(Schedule!$1:$1048576,MATCH(A23,Schedule!$A:$A,0),4))))</f>
        <v>1/22_項目1</v>
      </c>
      <c r="B24" s="207"/>
      <c r="C24" s="208"/>
      <c r="D24" s="206" t="str">
        <f>IF($V$1="非表示","",IF(ISERROR(MATCH(D23,Schedule!$A:$A,0)),"",IF(INDEX(Schedule!$1:$1048576,MATCH(D23,Schedule!$A:$A,0),4)=0,"",INDEX(Schedule!$1:$1048576,MATCH(D23,Schedule!$A:$A,0),4))))</f>
        <v>1/23_項目1</v>
      </c>
      <c r="E24" s="207"/>
      <c r="F24" s="208"/>
      <c r="G24" s="206" t="str">
        <f>IF($V$1="非表示","",IF(ISERROR(MATCH(G23,Schedule!$A:$A,0)),"",IF(INDEX(Schedule!$1:$1048576,MATCH(G23,Schedule!$A:$A,0),4)=0,"",INDEX(Schedule!$1:$1048576,MATCH(G23,Schedule!$A:$A,0),4))))</f>
        <v>1/24_項目1</v>
      </c>
      <c r="H24" s="207"/>
      <c r="I24" s="208"/>
      <c r="J24" s="206" t="str">
        <f>IF($V$1="非表示","",IF(ISERROR(MATCH(J23,Schedule!$A:$A,0)),"",IF(INDEX(Schedule!$1:$1048576,MATCH(J23,Schedule!$A:$A,0),4)=0,"",INDEX(Schedule!$1:$1048576,MATCH(J23,Schedule!$A:$A,0),4))))</f>
        <v>1/25_項目1</v>
      </c>
      <c r="K24" s="207"/>
      <c r="L24" s="208"/>
      <c r="M24" s="206" t="str">
        <f>IF($V$1="非表示","",IF(ISERROR(MATCH(M23,Schedule!$A:$A,0)),"",IF(INDEX(Schedule!$1:$1048576,MATCH(M23,Schedule!$A:$A,0),4)=0,"",INDEX(Schedule!$1:$1048576,MATCH(M23,Schedule!$A:$A,0),4))))</f>
        <v/>
      </c>
      <c r="N24" s="207"/>
      <c r="O24" s="208"/>
      <c r="P24" s="206" t="str">
        <f>IF($V$1="非表示","",IF(ISERROR(MATCH(P23,Schedule!$A:$A,0)),"",IF(INDEX(Schedule!$1:$1048576,MATCH(P23,Schedule!$A:$A,0),4)=0,"",INDEX(Schedule!$1:$1048576,MATCH(P23,Schedule!$A:$A,0),4))))</f>
        <v/>
      </c>
      <c r="Q24" s="207"/>
      <c r="R24" s="208"/>
      <c r="S24" s="206" t="str">
        <f>IF($V$1="非表示","",IF(ISERROR(MATCH(S23,Schedule!$A:$A,0)),"",IF(INDEX(Schedule!$1:$1048576,MATCH(S23,Schedule!$A:$A,0),4)=0,"",INDEX(Schedule!$1:$1048576,MATCH(S23,Schedule!$A:$A,0),4))))</f>
        <v/>
      </c>
      <c r="T24" s="207"/>
      <c r="U24" s="208"/>
      <c r="W24" s="1">
        <f ca="1">IF(INDEX(Holiday!$E:$E,ROW(),1)=0,"",INDEX(Holiday!$E:$E,ROW(),1))</f>
        <v>40666</v>
      </c>
    </row>
    <row r="25" spans="1:23" ht="15" customHeight="1" x14ac:dyDescent="0.15">
      <c r="A25" s="206" t="str">
        <f>IF($V$1="非表示","",IF(ISERROR(MATCH(A23,Schedule!$A:$A,0)),"",IF(INDEX(Schedule!$1:$1048576,MATCH(A23,Schedule!$A:$A,0),5)=0,"",INDEX(Schedule!$1:$1048576,MATCH(A23,Schedule!$A:$A,0),5))))</f>
        <v>1/22_項目2</v>
      </c>
      <c r="B25" s="207"/>
      <c r="C25" s="208"/>
      <c r="D25" s="206" t="str">
        <f>IF($V$1="非表示","",IF(ISERROR(MATCH(D23,Schedule!$A:$A,0)),"",IF(INDEX(Schedule!$1:$1048576,MATCH(D23,Schedule!$A:$A,0),5)=0,"",INDEX(Schedule!$1:$1048576,MATCH(D23,Schedule!$A:$A,0),5))))</f>
        <v>1/23_項目2</v>
      </c>
      <c r="E25" s="207"/>
      <c r="F25" s="208"/>
      <c r="G25" s="206" t="str">
        <f>IF($V$1="非表示","",IF(ISERROR(MATCH(G23,Schedule!$A:$A,0)),"",IF(INDEX(Schedule!$1:$1048576,MATCH(G23,Schedule!$A:$A,0),5)=0,"",INDEX(Schedule!$1:$1048576,MATCH(G23,Schedule!$A:$A,0),5))))</f>
        <v>1/24_項目2</v>
      </c>
      <c r="H25" s="207"/>
      <c r="I25" s="208"/>
      <c r="J25" s="206" t="str">
        <f>IF($V$1="非表示","",IF(ISERROR(MATCH(J23,Schedule!$A:$A,0)),"",IF(INDEX(Schedule!$1:$1048576,MATCH(J23,Schedule!$A:$A,0),5)=0,"",INDEX(Schedule!$1:$1048576,MATCH(J23,Schedule!$A:$A,0),5))))</f>
        <v>1/25_項目2</v>
      </c>
      <c r="K25" s="207"/>
      <c r="L25" s="208"/>
      <c r="M25" s="206" t="str">
        <f>IF($V$1="非表示","",IF(ISERROR(MATCH(M23,Schedule!$A:$A,0)),"",IF(INDEX(Schedule!$1:$1048576,MATCH(M23,Schedule!$A:$A,0),5)=0,"",INDEX(Schedule!$1:$1048576,MATCH(M23,Schedule!$A:$A,0),5))))</f>
        <v/>
      </c>
      <c r="N25" s="207"/>
      <c r="O25" s="208"/>
      <c r="P25" s="206" t="str">
        <f>IF($V$1="非表示","",IF(ISERROR(MATCH(P23,Schedule!$A:$A,0)),"",IF(INDEX(Schedule!$1:$1048576,MATCH(P23,Schedule!$A:$A,0),5)=0,"",INDEX(Schedule!$1:$1048576,MATCH(P23,Schedule!$A:$A,0),5))))</f>
        <v/>
      </c>
      <c r="Q25" s="207"/>
      <c r="R25" s="208"/>
      <c r="S25" s="206" t="str">
        <f>IF($V$1="非表示","",IF(ISERROR(MATCH(S23,Schedule!$A:$A,0)),"",IF(INDEX(Schedule!$1:$1048576,MATCH(S23,Schedule!$A:$A,0),5)=0,"",INDEX(Schedule!$1:$1048576,MATCH(S23,Schedule!$A:$A,0),5))))</f>
        <v/>
      </c>
      <c r="T25" s="207"/>
      <c r="U25" s="208"/>
      <c r="W25" s="1">
        <f ca="1">IF(INDEX(Holiday!$E:$E,ROW(),1)=0,"",INDEX(Holiday!$E:$E,ROW(),1))</f>
        <v>40667</v>
      </c>
    </row>
    <row r="26" spans="1:23" ht="15" customHeight="1" x14ac:dyDescent="0.15">
      <c r="A26" s="206" t="str">
        <f>IF($V$1="非表示","",IF(ISERROR(MATCH(A23,Schedule!$A:$A,0)),"",IF(INDEX(Schedule!$1:$1048576,MATCH(A23,Schedule!$A:$A,0),6)=0,"",INDEX(Schedule!$1:$1048576,MATCH(A23,Schedule!$A:$A,0),6))))</f>
        <v>1/22_項目3</v>
      </c>
      <c r="B26" s="207"/>
      <c r="C26" s="208"/>
      <c r="D26" s="206" t="str">
        <f>IF($V$1="非表示","",IF(ISERROR(MATCH(D23,Schedule!$A:$A,0)),"",IF(INDEX(Schedule!$1:$1048576,MATCH(D23,Schedule!$A:$A,0),6)=0,"",INDEX(Schedule!$1:$1048576,MATCH(D23,Schedule!$A:$A,0),6))))</f>
        <v>1/23_項目3</v>
      </c>
      <c r="E26" s="207"/>
      <c r="F26" s="208"/>
      <c r="G26" s="206" t="str">
        <f>IF($V$1="非表示","",IF(ISERROR(MATCH(G23,Schedule!$A:$A,0)),"",IF(INDEX(Schedule!$1:$1048576,MATCH(G23,Schedule!$A:$A,0),6)=0,"",INDEX(Schedule!$1:$1048576,MATCH(G23,Schedule!$A:$A,0),6))))</f>
        <v>1/24_項目3</v>
      </c>
      <c r="H26" s="207"/>
      <c r="I26" s="208"/>
      <c r="J26" s="206" t="str">
        <f>IF($V$1="非表示","",IF(ISERROR(MATCH(J23,Schedule!$A:$A,0)),"",IF(INDEX(Schedule!$1:$1048576,MATCH(J23,Schedule!$A:$A,0),6)=0,"",INDEX(Schedule!$1:$1048576,MATCH(J23,Schedule!$A:$A,0),6))))</f>
        <v>1/25_項目3</v>
      </c>
      <c r="K26" s="207"/>
      <c r="L26" s="208"/>
      <c r="M26" s="206" t="str">
        <f>IF($V$1="非表示","",IF(ISERROR(MATCH(M23,Schedule!$A:$A,0)),"",IF(INDEX(Schedule!$1:$1048576,MATCH(M23,Schedule!$A:$A,0),6)=0,"",INDEX(Schedule!$1:$1048576,MATCH(M23,Schedule!$A:$A,0),6))))</f>
        <v/>
      </c>
      <c r="N26" s="207"/>
      <c r="O26" s="208"/>
      <c r="P26" s="206" t="str">
        <f>IF($V$1="非表示","",IF(ISERROR(MATCH(P23,Schedule!$A:$A,0)),"",IF(INDEX(Schedule!$1:$1048576,MATCH(P23,Schedule!$A:$A,0),6)=0,"",INDEX(Schedule!$1:$1048576,MATCH(P23,Schedule!$A:$A,0),6))))</f>
        <v/>
      </c>
      <c r="Q26" s="207"/>
      <c r="R26" s="208"/>
      <c r="S26" s="206" t="str">
        <f>IF($V$1="非表示","",IF(ISERROR(MATCH(S23,Schedule!$A:$A,0)),"",IF(INDEX(Schedule!$1:$1048576,MATCH(S23,Schedule!$A:$A,0),6)=0,"",INDEX(Schedule!$1:$1048576,MATCH(S23,Schedule!$A:$A,0),6))))</f>
        <v/>
      </c>
      <c r="T26" s="207"/>
      <c r="U26" s="208"/>
      <c r="W26" s="1">
        <f ca="1">IF(INDEX(Holiday!$E:$E,ROW(),1)=0,"",INDEX(Holiday!$E:$E,ROW(),1))</f>
        <v>40668</v>
      </c>
    </row>
    <row r="27" spans="1:23" ht="50.1" customHeight="1" x14ac:dyDescent="0.15">
      <c r="A27" s="230">
        <f>S23+1</f>
        <v>40937</v>
      </c>
      <c r="B27" s="231"/>
      <c r="C27" s="232"/>
      <c r="D27" s="221">
        <f>A27+1</f>
        <v>40938</v>
      </c>
      <c r="E27" s="221"/>
      <c r="F27" s="221"/>
      <c r="G27" s="220">
        <f>D27+1</f>
        <v>40939</v>
      </c>
      <c r="H27" s="221"/>
      <c r="I27" s="222"/>
      <c r="J27" s="221">
        <f>G27+1</f>
        <v>40940</v>
      </c>
      <c r="K27" s="221"/>
      <c r="L27" s="221"/>
      <c r="M27" s="220">
        <f>J27+1</f>
        <v>40941</v>
      </c>
      <c r="N27" s="221"/>
      <c r="O27" s="222"/>
      <c r="P27" s="221">
        <f>M27+1</f>
        <v>40942</v>
      </c>
      <c r="Q27" s="221"/>
      <c r="R27" s="221"/>
      <c r="S27" s="227">
        <f>P27+1</f>
        <v>40943</v>
      </c>
      <c r="T27" s="228"/>
      <c r="U27" s="229"/>
      <c r="W27" s="1" t="str">
        <f ca="1">IF(INDEX(Holiday!$E:$E,ROW(),1)=0,"",INDEX(Holiday!$E:$E,ROW(),1))</f>
        <v/>
      </c>
    </row>
    <row r="28" spans="1:23" ht="15" customHeight="1" x14ac:dyDescent="0.15">
      <c r="A28" s="206" t="str">
        <f>IF($V$1="非表示","",IF(ISERROR(MATCH(A27,Schedule!$A:$A,0)),"",IF(INDEX(Schedule!$1:$1048576,MATCH(A27,Schedule!$A:$A,0),4)=0,"",INDEX(Schedule!$1:$1048576,MATCH(A27,Schedule!$A:$A,0),4))))</f>
        <v/>
      </c>
      <c r="B28" s="207"/>
      <c r="C28" s="208"/>
      <c r="D28" s="206" t="str">
        <f>IF($V$1="非表示","",IF(ISERROR(MATCH(D27,Schedule!$A:$A,0)),"",IF(INDEX(Schedule!$1:$1048576,MATCH(D27,Schedule!$A:$A,0),4)=0,"",INDEX(Schedule!$1:$1048576,MATCH(D27,Schedule!$A:$A,0),4))))</f>
        <v/>
      </c>
      <c r="E28" s="207"/>
      <c r="F28" s="208"/>
      <c r="G28" s="206" t="str">
        <f>IF($V$1="非表示","",IF(ISERROR(MATCH(G27,Schedule!$A:$A,0)),"",IF(INDEX(Schedule!$1:$1048576,MATCH(G27,Schedule!$A:$A,0),4)=0,"",INDEX(Schedule!$1:$1048576,MATCH(G27,Schedule!$A:$A,0),4))))</f>
        <v/>
      </c>
      <c r="H28" s="207"/>
      <c r="I28" s="208"/>
      <c r="J28" s="206" t="str">
        <f>IF($V$1="非表示","",IF(ISERROR(MATCH(J27,Schedule!$A:$A,0)),"",IF(INDEX(Schedule!$1:$1048576,MATCH(J27,Schedule!$A:$A,0),4)=0,"",INDEX(Schedule!$1:$1048576,MATCH(J27,Schedule!$A:$A,0),4))))</f>
        <v/>
      </c>
      <c r="K28" s="207"/>
      <c r="L28" s="208"/>
      <c r="M28" s="206" t="str">
        <f>IF($V$1="非表示","",IF(ISERROR(MATCH(M27,Schedule!$A:$A,0)),"",IF(INDEX(Schedule!$1:$1048576,MATCH(M27,Schedule!$A:$A,0),4)=0,"",INDEX(Schedule!$1:$1048576,MATCH(M27,Schedule!$A:$A,0),4))))</f>
        <v/>
      </c>
      <c r="N28" s="207"/>
      <c r="O28" s="208"/>
      <c r="P28" s="206" t="str">
        <f>IF($V$1="非表示","",IF(ISERROR(MATCH(P27,Schedule!$A:$A,0)),"",IF(INDEX(Schedule!$1:$1048576,MATCH(P27,Schedule!$A:$A,0),4)=0,"",INDEX(Schedule!$1:$1048576,MATCH(P27,Schedule!$A:$A,0),4))))</f>
        <v/>
      </c>
      <c r="Q28" s="207"/>
      <c r="R28" s="208"/>
      <c r="S28" s="206" t="str">
        <f>IF($V$1="非表示","",IF(ISERROR(MATCH(S27,Schedule!$A:$A,0)),"",IF(INDEX(Schedule!$1:$1048576,MATCH(S27,Schedule!$A:$A,0),4)=0,"",INDEX(Schedule!$1:$1048576,MATCH(S27,Schedule!$A:$A,0),4))))</f>
        <v/>
      </c>
      <c r="T28" s="207"/>
      <c r="U28" s="208"/>
      <c r="W28" s="1">
        <f ca="1">IF(INDEX(Holiday!$E:$E,ROW(),1)=0,"",INDEX(Holiday!$E:$E,ROW(),1))</f>
        <v>40742</v>
      </c>
    </row>
    <row r="29" spans="1:23" ht="15" customHeight="1" x14ac:dyDescent="0.15">
      <c r="A29" s="206" t="str">
        <f>IF($V$1="非表示","",IF(ISERROR(MATCH(A27,Schedule!$A:$A,0)),"",IF(INDEX(Schedule!$1:$1048576,MATCH(A27,Schedule!$A:$A,0),5)=0,"",INDEX(Schedule!$1:$1048576,MATCH(A27,Schedule!$A:$A,0),5))))</f>
        <v/>
      </c>
      <c r="B29" s="207"/>
      <c r="C29" s="208"/>
      <c r="D29" s="206" t="str">
        <f>IF($V$1="非表示","",IF(ISERROR(MATCH(D27,Schedule!$A:$A,0)),"",IF(INDEX(Schedule!$1:$1048576,MATCH(D27,Schedule!$A:$A,0),5)=0,"",INDEX(Schedule!$1:$1048576,MATCH(D27,Schedule!$A:$A,0),5))))</f>
        <v/>
      </c>
      <c r="E29" s="207"/>
      <c r="F29" s="208"/>
      <c r="G29" s="206" t="str">
        <f>IF($V$1="非表示","",IF(ISERROR(MATCH(G27,Schedule!$A:$A,0)),"",IF(INDEX(Schedule!$1:$1048576,MATCH(G27,Schedule!$A:$A,0),5)=0,"",INDEX(Schedule!$1:$1048576,MATCH(G27,Schedule!$A:$A,0),5))))</f>
        <v/>
      </c>
      <c r="H29" s="207"/>
      <c r="I29" s="208"/>
      <c r="J29" s="206" t="str">
        <f>IF($V$1="非表示","",IF(ISERROR(MATCH(J27,Schedule!$A:$A,0)),"",IF(INDEX(Schedule!$1:$1048576,MATCH(J27,Schedule!$A:$A,0),5)=0,"",INDEX(Schedule!$1:$1048576,MATCH(J27,Schedule!$A:$A,0),5))))</f>
        <v/>
      </c>
      <c r="K29" s="207"/>
      <c r="L29" s="208"/>
      <c r="M29" s="206" t="str">
        <f>IF($V$1="非表示","",IF(ISERROR(MATCH(M27,Schedule!$A:$A,0)),"",IF(INDEX(Schedule!$1:$1048576,MATCH(M27,Schedule!$A:$A,0),5)=0,"",INDEX(Schedule!$1:$1048576,MATCH(M27,Schedule!$A:$A,0),5))))</f>
        <v/>
      </c>
      <c r="N29" s="207"/>
      <c r="O29" s="208"/>
      <c r="P29" s="206" t="str">
        <f>IF($V$1="非表示","",IF(ISERROR(MATCH(P27,Schedule!$A:$A,0)),"",IF(INDEX(Schedule!$1:$1048576,MATCH(P27,Schedule!$A:$A,0),5)=0,"",INDEX(Schedule!$1:$1048576,MATCH(P27,Schedule!$A:$A,0),5))))</f>
        <v/>
      </c>
      <c r="Q29" s="207"/>
      <c r="R29" s="208"/>
      <c r="S29" s="206" t="str">
        <f>IF($V$1="非表示","",IF(ISERROR(MATCH(S27,Schedule!$A:$A,0)),"",IF(INDEX(Schedule!$1:$1048576,MATCH(S27,Schedule!$A:$A,0),5)=0,"",INDEX(Schedule!$1:$1048576,MATCH(S27,Schedule!$A:$A,0),5))))</f>
        <v/>
      </c>
      <c r="T29" s="207"/>
      <c r="U29" s="208"/>
      <c r="W29" s="1" t="str">
        <f ca="1">IF(INDEX(Holiday!$E:$E,ROW(),1)=0,"",INDEX(Holiday!$E:$E,ROW(),1))</f>
        <v/>
      </c>
    </row>
    <row r="30" spans="1:23" ht="15" customHeight="1" x14ac:dyDescent="0.15">
      <c r="A30" s="206" t="str">
        <f>IF($V$1="非表示","",IF(ISERROR(MATCH(A27,Schedule!$A:$A,0)),"",IF(INDEX(Schedule!$1:$1048576,MATCH(A27,Schedule!$A:$A,0),6)=0,"",INDEX(Schedule!$1:$1048576,MATCH(A27,Schedule!$A:$A,0),6))))</f>
        <v/>
      </c>
      <c r="B30" s="207"/>
      <c r="C30" s="208"/>
      <c r="D30" s="206" t="str">
        <f>IF($V$1="非表示","",IF(ISERROR(MATCH(D27,Schedule!$A:$A,0)),"",IF(INDEX(Schedule!$1:$1048576,MATCH(D27,Schedule!$A:$A,0),6)=0,"",INDEX(Schedule!$1:$1048576,MATCH(D27,Schedule!$A:$A,0),6))))</f>
        <v/>
      </c>
      <c r="E30" s="207"/>
      <c r="F30" s="208"/>
      <c r="G30" s="206" t="str">
        <f>IF($V$1="非表示","",IF(ISERROR(MATCH(G27,Schedule!$A:$A,0)),"",IF(INDEX(Schedule!$1:$1048576,MATCH(G27,Schedule!$A:$A,0),6)=0,"",INDEX(Schedule!$1:$1048576,MATCH(G27,Schedule!$A:$A,0),6))))</f>
        <v/>
      </c>
      <c r="H30" s="207"/>
      <c r="I30" s="208"/>
      <c r="J30" s="206" t="str">
        <f>IF($V$1="非表示","",IF(ISERROR(MATCH(J27,Schedule!$A:$A,0)),"",IF(INDEX(Schedule!$1:$1048576,MATCH(J27,Schedule!$A:$A,0),6)=0,"",INDEX(Schedule!$1:$1048576,MATCH(J27,Schedule!$A:$A,0),6))))</f>
        <v/>
      </c>
      <c r="K30" s="207"/>
      <c r="L30" s="208"/>
      <c r="M30" s="206" t="str">
        <f>IF($V$1="非表示","",IF(ISERROR(MATCH(M27,Schedule!$A:$A,0)),"",IF(INDEX(Schedule!$1:$1048576,MATCH(M27,Schedule!$A:$A,0),6)=0,"",INDEX(Schedule!$1:$1048576,MATCH(M27,Schedule!$A:$A,0),6))))</f>
        <v/>
      </c>
      <c r="N30" s="207"/>
      <c r="O30" s="208"/>
      <c r="P30" s="206" t="str">
        <f>IF($V$1="非表示","",IF(ISERROR(MATCH(P27,Schedule!$A:$A,0)),"",IF(INDEX(Schedule!$1:$1048576,MATCH(P27,Schedule!$A:$A,0),6)=0,"",INDEX(Schedule!$1:$1048576,MATCH(P27,Schedule!$A:$A,0),6))))</f>
        <v/>
      </c>
      <c r="Q30" s="207"/>
      <c r="R30" s="208"/>
      <c r="S30" s="206" t="str">
        <f>IF($V$1="非表示","",IF(ISERROR(MATCH(S27,Schedule!$A:$A,0)),"",IF(INDEX(Schedule!$1:$1048576,MATCH(S27,Schedule!$A:$A,0),6)=0,"",INDEX(Schedule!$1:$1048576,MATCH(S27,Schedule!$A:$A,0),6))))</f>
        <v/>
      </c>
      <c r="T30" s="207"/>
      <c r="U30" s="208"/>
      <c r="W30" s="1">
        <f ca="1">IF(INDEX(Holiday!$E:$E,ROW(),1)=0,"",INDEX(Holiday!$E:$E,ROW(),1))</f>
        <v>40805</v>
      </c>
    </row>
    <row r="31" spans="1:23" ht="50.1" customHeight="1" x14ac:dyDescent="0.15">
      <c r="A31" s="230">
        <f>S27+1</f>
        <v>40944</v>
      </c>
      <c r="B31" s="231"/>
      <c r="C31" s="232"/>
      <c r="D31" s="221">
        <f>A31+1</f>
        <v>40945</v>
      </c>
      <c r="E31" s="221"/>
      <c r="F31" s="221"/>
      <c r="G31" s="220">
        <f>D31+1</f>
        <v>40946</v>
      </c>
      <c r="H31" s="221"/>
      <c r="I31" s="222"/>
      <c r="J31" s="221">
        <f>G31+1</f>
        <v>40947</v>
      </c>
      <c r="K31" s="221"/>
      <c r="L31" s="221"/>
      <c r="M31" s="220">
        <f>J31+1</f>
        <v>40948</v>
      </c>
      <c r="N31" s="221"/>
      <c r="O31" s="222"/>
      <c r="P31" s="221">
        <f>M31+1</f>
        <v>40949</v>
      </c>
      <c r="Q31" s="221"/>
      <c r="R31" s="221"/>
      <c r="S31" s="227">
        <f>P31+1</f>
        <v>40950</v>
      </c>
      <c r="T31" s="228"/>
      <c r="U31" s="229"/>
      <c r="W31" s="1" t="str">
        <f ca="1">IF(INDEX(Holiday!$E:$E,ROW(),1)=0,"",INDEX(Holiday!$E:$E,ROW(),1))</f>
        <v/>
      </c>
    </row>
    <row r="32" spans="1:23" ht="15" customHeight="1" x14ac:dyDescent="0.15">
      <c r="A32" s="206" t="str">
        <f>IF($V$1="非表示","",IF(ISERROR(MATCH(A31,Schedule!$A:$A,0)),"",IF(INDEX(Schedule!$1:$1048576,MATCH(A31,Schedule!$A:$A,0),4)=0,"",INDEX(Schedule!$1:$1048576,MATCH(A31,Schedule!$A:$A,0),4))))</f>
        <v/>
      </c>
      <c r="B32" s="207"/>
      <c r="C32" s="208"/>
      <c r="D32" s="206" t="str">
        <f>IF($V$1="非表示","",IF(ISERROR(MATCH(D31,Schedule!$A:$A,0)),"",IF(INDEX(Schedule!$1:$1048576,MATCH(D31,Schedule!$A:$A,0),4)=0,"",INDEX(Schedule!$1:$1048576,MATCH(D31,Schedule!$A:$A,0),4))))</f>
        <v/>
      </c>
      <c r="E32" s="207"/>
      <c r="F32" s="208"/>
      <c r="G32" s="206" t="str">
        <f>IF($V$1="非表示","",IF(ISERROR(MATCH(G31,Schedule!$A:$A,0)),"",IF(INDEX(Schedule!$1:$1048576,MATCH(G31,Schedule!$A:$A,0),4)=0,"",INDEX(Schedule!$1:$1048576,MATCH(G31,Schedule!$A:$A,0),4))))</f>
        <v/>
      </c>
      <c r="H32" s="207"/>
      <c r="I32" s="208"/>
      <c r="J32" s="206" t="str">
        <f>IF($V$1="非表示","",IF(ISERROR(MATCH(J31,Schedule!$A:$A,0)),"",IF(INDEX(Schedule!$1:$1048576,MATCH(J31,Schedule!$A:$A,0),4)=0,"",INDEX(Schedule!$1:$1048576,MATCH(J31,Schedule!$A:$A,0),4))))</f>
        <v/>
      </c>
      <c r="K32" s="207"/>
      <c r="L32" s="208"/>
      <c r="M32" s="206" t="str">
        <f>IF($V$1="非表示","",IF(ISERROR(MATCH(M31,Schedule!$A:$A,0)),"",IF(INDEX(Schedule!$1:$1048576,MATCH(M31,Schedule!$A:$A,0),4)=0,"",INDEX(Schedule!$1:$1048576,MATCH(M31,Schedule!$A:$A,0),4))))</f>
        <v/>
      </c>
      <c r="N32" s="207"/>
      <c r="O32" s="208"/>
      <c r="P32" s="206" t="str">
        <f>IF($V$1="非表示","",IF(ISERROR(MATCH(P31,Schedule!$A:$A,0)),"",IF(INDEX(Schedule!$1:$1048576,MATCH(P31,Schedule!$A:$A,0),4)=0,"",INDEX(Schedule!$1:$1048576,MATCH(P31,Schedule!$A:$A,0),4))))</f>
        <v/>
      </c>
      <c r="Q32" s="207"/>
      <c r="R32" s="208"/>
      <c r="S32" s="206" t="str">
        <f>IF($V$1="非表示","",IF(ISERROR(MATCH(S31,Schedule!$A:$A,0)),"",IF(INDEX(Schedule!$1:$1048576,MATCH(S31,Schedule!$A:$A,0),4)=0,"",INDEX(Schedule!$1:$1048576,MATCH(S31,Schedule!$A:$A,0),4))))</f>
        <v/>
      </c>
      <c r="T32" s="207"/>
      <c r="U32" s="208"/>
      <c r="W32" s="1">
        <f ca="1">IF(INDEX(Holiday!$E:$E,ROW(),1)=0,"",INDEX(Holiday!$E:$E,ROW(),1))</f>
        <v>40809</v>
      </c>
    </row>
    <row r="33" spans="1:23" ht="15" customHeight="1" x14ac:dyDescent="0.15">
      <c r="A33" s="206" t="str">
        <f>IF($V$1="非表示","",IF(ISERROR(MATCH(A31,Schedule!$A:$A,0)),"",IF(INDEX(Schedule!$1:$1048576,MATCH(A31,Schedule!$A:$A,0),5)=0,"",INDEX(Schedule!$1:$1048576,MATCH(A31,Schedule!$A:$A,0),5))))</f>
        <v/>
      </c>
      <c r="B33" s="207"/>
      <c r="C33" s="208"/>
      <c r="D33" s="206" t="str">
        <f>IF($V$1="非表示","",IF(ISERROR(MATCH(D31,Schedule!$A:$A,0)),"",IF(INDEX(Schedule!$1:$1048576,MATCH(D31,Schedule!$A:$A,0),5)=0,"",INDEX(Schedule!$1:$1048576,MATCH(D31,Schedule!$A:$A,0),5))))</f>
        <v/>
      </c>
      <c r="E33" s="207"/>
      <c r="F33" s="208"/>
      <c r="G33" s="206" t="str">
        <f>IF($V$1="非表示","",IF(ISERROR(MATCH(G31,Schedule!$A:$A,0)),"",IF(INDEX(Schedule!$1:$1048576,MATCH(G31,Schedule!$A:$A,0),5)=0,"",INDEX(Schedule!$1:$1048576,MATCH(G31,Schedule!$A:$A,0),5))))</f>
        <v/>
      </c>
      <c r="H33" s="207"/>
      <c r="I33" s="208"/>
      <c r="J33" s="206" t="str">
        <f>IF($V$1="非表示","",IF(ISERROR(MATCH(J31,Schedule!$A:$A,0)),"",IF(INDEX(Schedule!$1:$1048576,MATCH(J31,Schedule!$A:$A,0),5)=0,"",INDEX(Schedule!$1:$1048576,MATCH(J31,Schedule!$A:$A,0),5))))</f>
        <v/>
      </c>
      <c r="K33" s="207"/>
      <c r="L33" s="208"/>
      <c r="M33" s="206" t="str">
        <f>IF($V$1="非表示","",IF(ISERROR(MATCH(M31,Schedule!$A:$A,0)),"",IF(INDEX(Schedule!$1:$1048576,MATCH(M31,Schedule!$A:$A,0),5)=0,"",INDEX(Schedule!$1:$1048576,MATCH(M31,Schedule!$A:$A,0),5))))</f>
        <v/>
      </c>
      <c r="N33" s="207"/>
      <c r="O33" s="208"/>
      <c r="P33" s="206" t="str">
        <f>IF($V$1="非表示","",IF(ISERROR(MATCH(P31,Schedule!$A:$A,0)),"",IF(INDEX(Schedule!$1:$1048576,MATCH(P31,Schedule!$A:$A,0),5)=0,"",INDEX(Schedule!$1:$1048576,MATCH(P31,Schedule!$A:$A,0),5))))</f>
        <v/>
      </c>
      <c r="Q33" s="207"/>
      <c r="R33" s="208"/>
      <c r="S33" s="206" t="str">
        <f>IF($V$1="非表示","",IF(ISERROR(MATCH(S31,Schedule!$A:$A,0)),"",IF(INDEX(Schedule!$1:$1048576,MATCH(S31,Schedule!$A:$A,0),5)=0,"",INDEX(Schedule!$1:$1048576,MATCH(S31,Schedule!$A:$A,0),5))))</f>
        <v/>
      </c>
      <c r="T33" s="207"/>
      <c r="U33" s="208"/>
      <c r="W33" s="1" t="str">
        <f ca="1">IF(INDEX(Holiday!$E:$E,ROW(),1)=0,"",INDEX(Holiday!$E:$E,ROW(),1))</f>
        <v/>
      </c>
    </row>
    <row r="34" spans="1:23" ht="15" customHeight="1" x14ac:dyDescent="0.15">
      <c r="A34" s="206" t="str">
        <f>IF($V$1="非表示","",IF(ISERROR(MATCH(A31,Schedule!$A:$A,0)),"",IF(INDEX(Schedule!$1:$1048576,MATCH(A31,Schedule!$A:$A,0),6)=0,"",INDEX(Schedule!$1:$1048576,MATCH(A31,Schedule!$A:$A,0),6))))</f>
        <v/>
      </c>
      <c r="B34" s="207"/>
      <c r="C34" s="208"/>
      <c r="D34" s="206" t="str">
        <f>IF($V$1="非表示","",IF(ISERROR(MATCH(D31,Schedule!$A:$A,0)),"",IF(INDEX(Schedule!$1:$1048576,MATCH(D31,Schedule!$A:$A,0),6)=0,"",INDEX(Schedule!$1:$1048576,MATCH(D31,Schedule!$A:$A,0),6))))</f>
        <v/>
      </c>
      <c r="E34" s="207"/>
      <c r="F34" s="208"/>
      <c r="G34" s="206" t="str">
        <f>IF($V$1="非表示","",IF(ISERROR(MATCH(G31,Schedule!$A:$A,0)),"",IF(INDEX(Schedule!$1:$1048576,MATCH(G31,Schedule!$A:$A,0),6)=0,"",INDEX(Schedule!$1:$1048576,MATCH(G31,Schedule!$A:$A,0),6))))</f>
        <v/>
      </c>
      <c r="H34" s="207"/>
      <c r="I34" s="208"/>
      <c r="J34" s="206" t="str">
        <f>IF($V$1="非表示","",IF(ISERROR(MATCH(J31,Schedule!$A:$A,0)),"",IF(INDEX(Schedule!$1:$1048576,MATCH(J31,Schedule!$A:$A,0),6)=0,"",INDEX(Schedule!$1:$1048576,MATCH(J31,Schedule!$A:$A,0),6))))</f>
        <v/>
      </c>
      <c r="K34" s="207"/>
      <c r="L34" s="208"/>
      <c r="M34" s="206" t="str">
        <f>IF($V$1="非表示","",IF(ISERROR(MATCH(M31,Schedule!$A:$A,0)),"",IF(INDEX(Schedule!$1:$1048576,MATCH(M31,Schedule!$A:$A,0),6)=0,"",INDEX(Schedule!$1:$1048576,MATCH(M31,Schedule!$A:$A,0),6))))</f>
        <v/>
      </c>
      <c r="N34" s="207"/>
      <c r="O34" s="208"/>
      <c r="P34" s="206" t="str">
        <f>IF($V$1="非表示","",IF(ISERROR(MATCH(P31,Schedule!$A:$A,0)),"",IF(INDEX(Schedule!$1:$1048576,MATCH(P31,Schedule!$A:$A,0),6)=0,"",INDEX(Schedule!$1:$1048576,MATCH(P31,Schedule!$A:$A,0),6))))</f>
        <v/>
      </c>
      <c r="Q34" s="207"/>
      <c r="R34" s="208"/>
      <c r="S34" s="206" t="str">
        <f>IF($V$1="非表示","",IF(ISERROR(MATCH(S31,Schedule!$A:$A,0)),"",IF(INDEX(Schedule!$1:$1048576,MATCH(S31,Schedule!$A:$A,0),6)=0,"",INDEX(Schedule!$1:$1048576,MATCH(S31,Schedule!$A:$A,0),6))))</f>
        <v/>
      </c>
      <c r="T34" s="207"/>
      <c r="U34" s="208"/>
      <c r="W34" s="1">
        <f ca="1">IF(INDEX(Holiday!$E:$E,ROW(),1)=0,"",INDEX(Holiday!$E:$E,ROW(),1))</f>
        <v>40826</v>
      </c>
    </row>
    <row r="35" spans="1:23" x14ac:dyDescent="0.15">
      <c r="W35" s="1" t="str">
        <f ca="1">IF(INDEX(Holiday!$E:$E,ROW(),1)=0,"",INDEX(Holiday!$E:$E,ROW(),1))</f>
        <v/>
      </c>
    </row>
    <row r="36" spans="1:23" ht="15" x14ac:dyDescent="0.15">
      <c r="G36" s="211" t="str">
        <f>IF(INDEX(組織名!$1:$1048576,1,2)=0,"",INDEX(組織名!$1:$1048576,1,2))</f>
        <v>xls-hashimoto</v>
      </c>
      <c r="H36" s="211"/>
      <c r="I36" s="211"/>
      <c r="J36" s="211"/>
      <c r="K36" s="211"/>
      <c r="L36" s="211"/>
      <c r="M36" s="211"/>
      <c r="N36" s="211"/>
      <c r="O36" s="211"/>
      <c r="W36" s="1">
        <f ca="1">IF(INDEX(Holiday!$E:$E,ROW(),1)=0,"",INDEX(Holiday!$E:$E,ROW(),1))</f>
        <v>40850</v>
      </c>
    </row>
    <row r="37" spans="1:23" x14ac:dyDescent="0.15">
      <c r="W37" s="1" t="str">
        <f ca="1">IF(INDEX(Holiday!$E:$E,ROW(),1)=0,"",INDEX(Holiday!$E:$E,ROW(),1))</f>
        <v/>
      </c>
    </row>
    <row r="38" spans="1:23" x14ac:dyDescent="0.15">
      <c r="W38" s="1">
        <f ca="1">IF(INDEX(Holiday!$E:$E,ROW(),1)=0,"",INDEX(Holiday!$E:$E,ROW(),1))</f>
        <v>40870</v>
      </c>
    </row>
    <row r="39" spans="1:23" x14ac:dyDescent="0.15">
      <c r="W39" s="1" t="str">
        <f ca="1">IF(INDEX(Holiday!$E:$E,ROW(),1)=0,"",INDEX(Holiday!$E:$E,ROW(),1))</f>
        <v/>
      </c>
    </row>
    <row r="40" spans="1:23" x14ac:dyDescent="0.15">
      <c r="W40" s="1">
        <f ca="1">IF(INDEX(Holiday!$E:$E,ROW(),1)=0,"",INDEX(Holiday!$E:$E,ROW(),1))</f>
        <v>40900</v>
      </c>
    </row>
    <row r="41" spans="1:23" x14ac:dyDescent="0.15">
      <c r="W41" s="1" t="str">
        <f ca="1">IF(INDEX(Holiday!$E:$E,ROW(),1)=0,"",INDEX(Holiday!$E:$E,ROW(),1))</f>
        <v/>
      </c>
    </row>
    <row r="42" spans="1:23" x14ac:dyDescent="0.15">
      <c r="W42" s="1">
        <f ca="1">IF(INDEX(Holiday!$E:$E,ROW(),1)=0,"",INDEX(Holiday!$E:$E,ROW(),1))</f>
        <v>40907</v>
      </c>
    </row>
    <row r="43" spans="1:23" x14ac:dyDescent="0.15">
      <c r="W43" s="1">
        <f ca="1">IF(INDEX(Holiday!$E:$E,ROW(),1)=0,"",INDEX(Holiday!$E:$E,ROW(),1))</f>
        <v>40908</v>
      </c>
    </row>
    <row r="44" spans="1:23" x14ac:dyDescent="0.15">
      <c r="W44" s="1">
        <f ca="1">IF(INDEX(Holiday!$E:$E,ROW(),1)=0,"",INDEX(Holiday!$E:$E,ROW(),1))</f>
        <v>40909</v>
      </c>
    </row>
    <row r="45" spans="1:23" x14ac:dyDescent="0.15">
      <c r="W45" s="1">
        <f ca="1">IF(INDEX(Holiday!$E:$E,ROW(),1)=0,"",INDEX(Holiday!$E:$E,ROW(),1))</f>
        <v>40910</v>
      </c>
    </row>
    <row r="46" spans="1:23" x14ac:dyDescent="0.15">
      <c r="W46" s="1">
        <f ca="1">IF(INDEX(Holiday!$E:$E,ROW(),1)=0,"",INDEX(Holiday!$E:$E,ROW(),1))</f>
        <v>40911</v>
      </c>
    </row>
    <row r="47" spans="1:23" x14ac:dyDescent="0.15">
      <c r="W47" s="1" t="str">
        <f ca="1">IF(INDEX(Holiday!$E:$E,ROW(),1)=0,"",INDEX(Holiday!$E:$E,ROW(),1))</f>
        <v/>
      </c>
    </row>
    <row r="48" spans="1:23" x14ac:dyDescent="0.15">
      <c r="W48" s="1">
        <f ca="1">IF(INDEX(Holiday!$E:$E,ROW(),1)=0,"",INDEX(Holiday!$E:$E,ROW(),1))</f>
        <v>40917</v>
      </c>
    </row>
    <row r="49" spans="23:23" x14ac:dyDescent="0.15">
      <c r="W49" s="1" t="str">
        <f ca="1">IF(INDEX(Holiday!$E:$E,ROW(),1)=0,"",INDEX(Holiday!$E:$E,ROW(),1))</f>
        <v/>
      </c>
    </row>
    <row r="50" spans="23:23" x14ac:dyDescent="0.15">
      <c r="W50" s="1">
        <f ca="1">IF(INDEX(Holiday!$E:$E,ROW(),1)=0,"",INDEX(Holiday!$E:$E,ROW(),1))</f>
        <v>40950</v>
      </c>
    </row>
    <row r="51" spans="23:23" x14ac:dyDescent="0.15">
      <c r="W51" s="1" t="str">
        <f ca="1">IF(INDEX(Holiday!$E:$E,ROW(),1)=0,"",INDEX(Holiday!$E:$E,ROW(),1))</f>
        <v/>
      </c>
    </row>
    <row r="52" spans="23:23" x14ac:dyDescent="0.15">
      <c r="W52" s="1">
        <f ca="1">IF(INDEX(Holiday!$E:$E,ROW(),1)=0,"",INDEX(Holiday!$E:$E,ROW(),1))</f>
        <v>40988</v>
      </c>
    </row>
    <row r="53" spans="23:23" x14ac:dyDescent="0.15">
      <c r="W53" s="1" t="str">
        <f ca="1">IF(INDEX(Holiday!$E:$E,ROW(),1)=0,"",INDEX(Holiday!$E:$E,ROW(),1))</f>
        <v/>
      </c>
    </row>
    <row r="54" spans="23:23" x14ac:dyDescent="0.15">
      <c r="W54" s="1">
        <f ca="1">IF(INDEX(Holiday!$E:$E,ROW(),1)=0,"",INDEX(Holiday!$E:$E,ROW(),1))</f>
        <v>41028</v>
      </c>
    </row>
    <row r="55" spans="23:23" x14ac:dyDescent="0.15">
      <c r="W55" s="1">
        <f ca="1">IF(INDEX(Holiday!$E:$E,ROW(),1)=0,"",INDEX(Holiday!$E:$E,ROW(),1))</f>
        <v>41029</v>
      </c>
    </row>
    <row r="56" spans="23:23" x14ac:dyDescent="0.15">
      <c r="W56" s="1" t="str">
        <f ca="1">IF(INDEX(Holiday!$E:$E,ROW(),1)=0,"",INDEX(Holiday!$E:$E,ROW(),1))</f>
        <v/>
      </c>
    </row>
    <row r="57" spans="23:23" x14ac:dyDescent="0.15">
      <c r="W57" s="1">
        <f ca="1">IF(INDEX(Holiday!$E:$E,ROW(),1)=0,"",INDEX(Holiday!$E:$E,ROW(),1))</f>
        <v>41032</v>
      </c>
    </row>
    <row r="58" spans="23:23" x14ac:dyDescent="0.15">
      <c r="W58" s="1">
        <f ca="1">IF(INDEX(Holiday!$E:$E,ROW(),1)=0,"",INDEX(Holiday!$E:$E,ROW(),1))</f>
        <v>41033</v>
      </c>
    </row>
    <row r="59" spans="23:23" x14ac:dyDescent="0.15">
      <c r="W59" s="1">
        <f ca="1">IF(INDEX(Holiday!$E:$E,ROW(),1)=0,"",INDEX(Holiday!$E:$E,ROW(),1))</f>
        <v>41034</v>
      </c>
    </row>
    <row r="60" spans="23:23" x14ac:dyDescent="0.15">
      <c r="W60" s="1" t="str">
        <f ca="1">IF(INDEX(Holiday!$E:$E,ROW(),1)=0,"",INDEX(Holiday!$E:$E,ROW(),1))</f>
        <v/>
      </c>
    </row>
    <row r="61" spans="23:23" x14ac:dyDescent="0.15">
      <c r="W61" s="1">
        <f ca="1">IF(INDEX(Holiday!$E:$E,ROW(),1)=0,"",INDEX(Holiday!$E:$E,ROW(),1))</f>
        <v>41106</v>
      </c>
    </row>
    <row r="62" spans="23:23" x14ac:dyDescent="0.15">
      <c r="W62" s="1" t="str">
        <f ca="1">IF(INDEX(Holiday!$E:$E,ROW(),1)=0,"",INDEX(Holiday!$E:$E,ROW(),1))</f>
        <v/>
      </c>
    </row>
    <row r="63" spans="23:23" x14ac:dyDescent="0.15">
      <c r="W63" s="1">
        <f ca="1">IF(INDEX(Holiday!$E:$E,ROW(),1)=0,"",INDEX(Holiday!$E:$E,ROW(),1))</f>
        <v>41169</v>
      </c>
    </row>
    <row r="64" spans="23:23" x14ac:dyDescent="0.15">
      <c r="W64" s="1" t="str">
        <f ca="1">IF(INDEX(Holiday!$E:$E,ROW(),1)=0,"",INDEX(Holiday!$E:$E,ROW(),1))</f>
        <v/>
      </c>
    </row>
    <row r="65" spans="23:23" x14ac:dyDescent="0.15">
      <c r="W65" s="1">
        <f ca="1">IF(INDEX(Holiday!$E:$E,ROW(),1)=0,"",INDEX(Holiday!$E:$E,ROW(),1))</f>
        <v>41174</v>
      </c>
    </row>
    <row r="66" spans="23:23" x14ac:dyDescent="0.15">
      <c r="W66" s="1" t="str">
        <f ca="1">IF(INDEX(Holiday!$E:$E,ROW(),1)=0,"",INDEX(Holiday!$E:$E,ROW(),1))</f>
        <v/>
      </c>
    </row>
    <row r="67" spans="23:23" x14ac:dyDescent="0.15">
      <c r="W67" s="1">
        <f ca="1">IF(INDEX(Holiday!$E:$E,ROW(),1)=0,"",INDEX(Holiday!$E:$E,ROW(),1))</f>
        <v>41190</v>
      </c>
    </row>
    <row r="68" spans="23:23" x14ac:dyDescent="0.15">
      <c r="W68" s="1" t="str">
        <f ca="1">IF(INDEX(Holiday!$E:$E,ROW(),1)=0,"",INDEX(Holiday!$E:$E,ROW(),1))</f>
        <v/>
      </c>
    </row>
    <row r="69" spans="23:23" x14ac:dyDescent="0.15">
      <c r="W69" s="1">
        <f ca="1">IF(INDEX(Holiday!$E:$E,ROW(),1)=0,"",INDEX(Holiday!$E:$E,ROW(),1))</f>
        <v>41216</v>
      </c>
    </row>
    <row r="70" spans="23:23" x14ac:dyDescent="0.15">
      <c r="W70" s="1" t="str">
        <f ca="1">IF(INDEX(Holiday!$E:$E,ROW(),1)=0,"",INDEX(Holiday!$E:$E,ROW(),1))</f>
        <v/>
      </c>
    </row>
    <row r="71" spans="23:23" x14ac:dyDescent="0.15">
      <c r="W71" s="1">
        <f ca="1">IF(INDEX(Holiday!$E:$E,ROW(),1)=0,"",INDEX(Holiday!$E:$E,ROW(),1))</f>
        <v>41236</v>
      </c>
    </row>
    <row r="72" spans="23:23" x14ac:dyDescent="0.15">
      <c r="W72" s="1" t="str">
        <f ca="1">IF(INDEX(Holiday!$E:$E,ROW(),1)=0,"",INDEX(Holiday!$E:$E,ROW(),1))</f>
        <v/>
      </c>
    </row>
    <row r="73" spans="23:23" x14ac:dyDescent="0.15">
      <c r="W73" s="1">
        <f ca="1">IF(INDEX(Holiday!$E:$E,ROW(),1)=0,"",INDEX(Holiday!$E:$E,ROW(),1))</f>
        <v>41266</v>
      </c>
    </row>
    <row r="74" spans="23:23" x14ac:dyDescent="0.15">
      <c r="W74" s="1">
        <f ca="1">IF(INDEX(Holiday!$E:$E,ROW(),1)=0,"",INDEX(Holiday!$E:$E,ROW(),1))</f>
        <v>41267</v>
      </c>
    </row>
    <row r="75" spans="23:23" x14ac:dyDescent="0.15">
      <c r="W75" s="1">
        <f ca="1">IF(INDEX(Holiday!$E:$E,ROW(),1)=0,"",INDEX(Holiday!$E:$E,ROW(),1))</f>
        <v>41273</v>
      </c>
    </row>
    <row r="76" spans="23:23" x14ac:dyDescent="0.15">
      <c r="W76" s="1">
        <f ca="1">IF(INDEX(Holiday!$E:$E,ROW(),1)=0,"",INDEX(Holiday!$E:$E,ROW(),1))</f>
        <v>41274</v>
      </c>
    </row>
    <row r="77" spans="23:23" x14ac:dyDescent="0.15">
      <c r="W77" s="1">
        <f ca="1">IF(INDEX(Holiday!$E:$E,ROW(),1)=0,"",INDEX(Holiday!$E:$E,ROW(),1))</f>
        <v>41275</v>
      </c>
    </row>
    <row r="78" spans="23:23" x14ac:dyDescent="0.15">
      <c r="W78" s="1">
        <f ca="1">IF(INDEX(Holiday!$E:$E,ROW(),1)=0,"",INDEX(Holiday!$E:$E,ROW(),1))</f>
        <v>41276</v>
      </c>
    </row>
    <row r="79" spans="23:23" x14ac:dyDescent="0.15">
      <c r="W79" s="1">
        <f ca="1">IF(INDEX(Holiday!$E:$E,ROW(),1)=0,"",INDEX(Holiday!$E:$E,ROW(),1))</f>
        <v>41277</v>
      </c>
    </row>
    <row r="80" spans="23:23" x14ac:dyDescent="0.15">
      <c r="W80" s="1" t="str">
        <f ca="1">IF(INDEX(Holiday!$E:$E,ROW(),1)=0,"",INDEX(Holiday!$E:$E,ROW(),1))</f>
        <v/>
      </c>
    </row>
    <row r="81" spans="23:23" x14ac:dyDescent="0.15">
      <c r="W81" s="1">
        <f ca="1">IF(INDEX(Holiday!$E:$E,ROW(),1)=0,"",INDEX(Holiday!$E:$E,ROW(),1))</f>
        <v>41288</v>
      </c>
    </row>
    <row r="82" spans="23:23" x14ac:dyDescent="0.15">
      <c r="W82" s="1" t="str">
        <f ca="1">IF(INDEX(Holiday!$E:$E,ROW(),1)=0,"",INDEX(Holiday!$E:$E,ROW(),1))</f>
        <v/>
      </c>
    </row>
    <row r="83" spans="23:23" x14ac:dyDescent="0.15">
      <c r="W83" s="1">
        <f ca="1">IF(INDEX(Holiday!$E:$E,ROW(),1)=0,"",INDEX(Holiday!$E:$E,ROW(),1))</f>
        <v>41316</v>
      </c>
    </row>
    <row r="84" spans="23:23" x14ac:dyDescent="0.15">
      <c r="W84" s="1" t="str">
        <f ca="1">IF(INDEX(Holiday!$E:$E,ROW(),1)=0,"",INDEX(Holiday!$E:$E,ROW(),1))</f>
        <v/>
      </c>
    </row>
    <row r="85" spans="23:23" x14ac:dyDescent="0.15">
      <c r="W85" s="1">
        <f ca="1">IF(INDEX(Holiday!$E:$E,ROW(),1)=0,"",INDEX(Holiday!$E:$E,ROW(),1))</f>
        <v>41353</v>
      </c>
    </row>
    <row r="86" spans="23:23" x14ac:dyDescent="0.15">
      <c r="W86" s="1" t="str">
        <f ca="1">IF(INDEX(Holiday!$E:$E,ROW(),1)=0,"",INDEX(Holiday!$E:$E,ROW(),1))</f>
        <v/>
      </c>
    </row>
    <row r="87" spans="23:23" x14ac:dyDescent="0.15">
      <c r="W87" s="1">
        <f ca="1">IF(INDEX(Holiday!$E:$E,ROW(),1)=0,"",INDEX(Holiday!$E:$E,ROW(),1))</f>
        <v>41393</v>
      </c>
    </row>
    <row r="88" spans="23:23" x14ac:dyDescent="0.15">
      <c r="W88" s="1" t="str">
        <f ca="1">IF(INDEX(Holiday!$E:$E,ROW(),1)=0,"",INDEX(Holiday!$E:$E,ROW(),1))</f>
        <v/>
      </c>
    </row>
    <row r="89" spans="23:23" x14ac:dyDescent="0.15">
      <c r="W89" s="1" t="str">
        <f ca="1">IF(INDEX(Holiday!$E:$E,ROW(),1)=0,"",INDEX(Holiday!$E:$E,ROW(),1))</f>
        <v/>
      </c>
    </row>
    <row r="90" spans="23:23" x14ac:dyDescent="0.15">
      <c r="W90" s="1">
        <f ca="1">IF(INDEX(Holiday!$E:$E,ROW(),1)=0,"",INDEX(Holiday!$E:$E,ROW(),1))</f>
        <v>41397</v>
      </c>
    </row>
    <row r="91" spans="23:23" x14ac:dyDescent="0.15">
      <c r="W91" s="1">
        <f ca="1">IF(INDEX(Holiday!$E:$E,ROW(),1)=0,"",INDEX(Holiday!$E:$E,ROW(),1))</f>
        <v>41398</v>
      </c>
    </row>
    <row r="92" spans="23:23" x14ac:dyDescent="0.15">
      <c r="W92" s="1">
        <f ca="1">IF(INDEX(Holiday!$E:$E,ROW(),1)=0,"",INDEX(Holiday!$E:$E,ROW(),1))</f>
        <v>41399</v>
      </c>
    </row>
    <row r="93" spans="23:23" x14ac:dyDescent="0.15">
      <c r="W93" s="1">
        <f ca="1">IF(INDEX(Holiday!$E:$E,ROW(),1)=0,"",INDEX(Holiday!$E:$E,ROW(),1))</f>
        <v>41400</v>
      </c>
    </row>
    <row r="94" spans="23:23" x14ac:dyDescent="0.15">
      <c r="W94" s="1">
        <f ca="1">IF(INDEX(Holiday!$E:$E,ROW(),1)=0,"",INDEX(Holiday!$E:$E,ROW(),1))</f>
        <v>41470</v>
      </c>
    </row>
    <row r="95" spans="23:23" x14ac:dyDescent="0.15">
      <c r="W95" s="1" t="str">
        <f ca="1">IF(INDEX(Holiday!$E:$E,ROW(),1)=0,"",INDEX(Holiday!$E:$E,ROW(),1))</f>
        <v/>
      </c>
    </row>
    <row r="96" spans="23:23" x14ac:dyDescent="0.15">
      <c r="W96" s="1">
        <f ca="1">IF(INDEX(Holiday!$E:$E,ROW(),1)=0,"",INDEX(Holiday!$E:$E,ROW(),1))</f>
        <v>41533</v>
      </c>
    </row>
    <row r="97" spans="23:23" x14ac:dyDescent="0.15">
      <c r="W97" s="1" t="str">
        <f ca="1">IF(INDEX(Holiday!$E:$E,ROW(),1)=0,"",INDEX(Holiday!$E:$E,ROW(),1))</f>
        <v/>
      </c>
    </row>
    <row r="98" spans="23:23" x14ac:dyDescent="0.15">
      <c r="W98" s="1">
        <f ca="1">IF(INDEX(Holiday!$E:$E,ROW(),1)=0,"",INDEX(Holiday!$E:$E,ROW(),1))</f>
        <v>41540</v>
      </c>
    </row>
    <row r="99" spans="23:23" x14ac:dyDescent="0.15">
      <c r="W99" s="1" t="str">
        <f ca="1">IF(INDEX(Holiday!$E:$E,ROW(),1)=0,"",INDEX(Holiday!$E:$E,ROW(),1))</f>
        <v/>
      </c>
    </row>
    <row r="100" spans="23:23" x14ac:dyDescent="0.15">
      <c r="W100" s="1">
        <f ca="1">IF(INDEX(Holiday!$E:$E,ROW(),1)=0,"",INDEX(Holiday!$E:$E,ROW(),1))</f>
        <v>41561</v>
      </c>
    </row>
    <row r="101" spans="23:23" x14ac:dyDescent="0.15">
      <c r="W101" s="1" t="str">
        <f ca="1">IF(INDEX(Holiday!$E:$E,ROW(),1)=0,"",INDEX(Holiday!$E:$E,ROW(),1))</f>
        <v/>
      </c>
    </row>
    <row r="102" spans="23:23" x14ac:dyDescent="0.15">
      <c r="W102" s="1">
        <f ca="1">IF(INDEX(Holiday!$E:$E,ROW(),1)=0,"",INDEX(Holiday!$E:$E,ROW(),1))</f>
        <v>41581</v>
      </c>
    </row>
    <row r="103" spans="23:23" x14ac:dyDescent="0.15">
      <c r="W103" s="1">
        <f ca="1">IF(INDEX(Holiday!$E:$E,ROW(),1)=0,"",INDEX(Holiday!$E:$E,ROW(),1))</f>
        <v>41582</v>
      </c>
    </row>
    <row r="104" spans="23:23" x14ac:dyDescent="0.15">
      <c r="W104" s="1">
        <f ca="1">IF(INDEX(Holiday!$E:$E,ROW(),1)=0,"",INDEX(Holiday!$E:$E,ROW(),1))</f>
        <v>41601</v>
      </c>
    </row>
    <row r="105" spans="23:23" x14ac:dyDescent="0.15">
      <c r="W105" s="1" t="str">
        <f ca="1">IF(INDEX(Holiday!$E:$E,ROW(),1)=0,"",INDEX(Holiday!$E:$E,ROW(),1))</f>
        <v/>
      </c>
    </row>
    <row r="106" spans="23:23" x14ac:dyDescent="0.15">
      <c r="W106" s="1">
        <f ca="1">IF(INDEX(Holiday!$E:$E,ROW(),1)=0,"",INDEX(Holiday!$E:$E,ROW(),1))</f>
        <v>41631</v>
      </c>
    </row>
    <row r="107" spans="23:23" x14ac:dyDescent="0.15">
      <c r="W107" s="1" t="str">
        <f ca="1">IF(INDEX(Holiday!$E:$E,ROW(),1)=0,"",INDEX(Holiday!$E:$E,ROW(),1))</f>
        <v/>
      </c>
    </row>
    <row r="108" spans="23:23" x14ac:dyDescent="0.15">
      <c r="W108" s="1">
        <f ca="1">IF(INDEX(Holiday!$E:$E,ROW(),1)=0,"",INDEX(Holiday!$E:$E,ROW(),1))</f>
        <v>41638</v>
      </c>
    </row>
    <row r="109" spans="23:23" x14ac:dyDescent="0.15">
      <c r="W109" s="1">
        <f ca="1">IF(INDEX(Holiday!$E:$E,ROW(),1)=0,"",INDEX(Holiday!$E:$E,ROW(),1))</f>
        <v>41639</v>
      </c>
    </row>
    <row r="110" spans="23:23" x14ac:dyDescent="0.15">
      <c r="W110" s="1" t="str">
        <f>IF(INDEX(Holiday!$E:$E,ROW(),1)=0,"",INDEX(Holiday!$E:$E,ROW(),1))</f>
        <v/>
      </c>
    </row>
    <row r="111" spans="23:23" x14ac:dyDescent="0.15">
      <c r="W111" s="1" t="str">
        <f>IF(INDEX(Holiday!$E:$E,ROW(),1)=0,"",INDEX(Holiday!$E:$E,ROW(),1))</f>
        <v/>
      </c>
    </row>
    <row r="112" spans="23:23" x14ac:dyDescent="0.15">
      <c r="W112" s="1" t="str">
        <f>IF(INDEX(Holiday!$E:$E,ROW(),1)=0,"",INDEX(Holiday!$E:$E,ROW(),1))</f>
        <v/>
      </c>
    </row>
    <row r="113" spans="23:23" x14ac:dyDescent="0.15">
      <c r="W113" s="1" t="str">
        <f>IF(INDEX(Holiday!$E:$E,ROW(),1)=0,"",INDEX(Holiday!$E:$E,ROW(),1))</f>
        <v/>
      </c>
    </row>
    <row r="114" spans="23:23" x14ac:dyDescent="0.15">
      <c r="W114" s="1" t="str">
        <f>IF(INDEX(Holiday!$E:$E,ROW(),1)=0,"",INDEX(Holiday!$E:$E,ROW(),1))</f>
        <v/>
      </c>
    </row>
    <row r="115" spans="23:23" x14ac:dyDescent="0.15">
      <c r="W115" s="1" t="str">
        <f>IF(INDEX(Holiday!$E:$E,ROW(),1)=0,"",INDEX(Holiday!$E:$E,ROW(),1))</f>
        <v/>
      </c>
    </row>
    <row r="116" spans="23:23" x14ac:dyDescent="0.15">
      <c r="W116" s="1" t="str">
        <f>IF(INDEX(Holiday!$E:$E,ROW(),1)=0,"",INDEX(Holiday!$E:$E,ROW(),1))</f>
        <v/>
      </c>
    </row>
    <row r="117" spans="23:23" x14ac:dyDescent="0.15">
      <c r="W117" s="1" t="str">
        <f>IF(INDEX(Holiday!$E:$E,ROW(),1)=0,"",INDEX(Holiday!$E:$E,ROW(),1))</f>
        <v/>
      </c>
    </row>
    <row r="118" spans="23:23" x14ac:dyDescent="0.15">
      <c r="W118" s="1" t="str">
        <f>IF(INDEX(Holiday!$E:$E,ROW(),1)=0,"",INDEX(Holiday!$E:$E,ROW(),1))</f>
        <v/>
      </c>
    </row>
    <row r="119" spans="23:23" x14ac:dyDescent="0.15">
      <c r="W119" s="1" t="str">
        <f>IF(INDEX(Holiday!$E:$E,ROW(),1)=0,"",INDEX(Holiday!$E:$E,ROW(),1))</f>
        <v/>
      </c>
    </row>
    <row r="120" spans="23:23" x14ac:dyDescent="0.15">
      <c r="W120" s="1" t="str">
        <f>IF(INDEX(Holiday!$E:$E,ROW(),1)=0,"",INDEX(Holiday!$E:$E,ROW(),1))</f>
        <v/>
      </c>
    </row>
  </sheetData>
  <sheetCalcPr fullCalcOnLoad="1"/>
  <mergeCells count="183">
    <mergeCell ref="P11:R11"/>
    <mergeCell ref="S11:U11"/>
    <mergeCell ref="A11:C11"/>
    <mergeCell ref="D11:F11"/>
    <mergeCell ref="G11:I11"/>
    <mergeCell ref="J11:L11"/>
    <mergeCell ref="M11:O11"/>
    <mergeCell ref="M15:O15"/>
    <mergeCell ref="P15:R15"/>
    <mergeCell ref="S15:U15"/>
    <mergeCell ref="A19:C19"/>
    <mergeCell ref="D19:F19"/>
    <mergeCell ref="G19:I19"/>
    <mergeCell ref="J19:L19"/>
    <mergeCell ref="M19:O19"/>
    <mergeCell ref="P19:R19"/>
    <mergeCell ref="S19:U19"/>
    <mergeCell ref="A23:C23"/>
    <mergeCell ref="D23:F23"/>
    <mergeCell ref="G15:I15"/>
    <mergeCell ref="J15:L15"/>
    <mergeCell ref="A15:C15"/>
    <mergeCell ref="D15:F15"/>
    <mergeCell ref="A17:C17"/>
    <mergeCell ref="D17:F17"/>
    <mergeCell ref="G17:I17"/>
    <mergeCell ref="J17:L17"/>
    <mergeCell ref="M23:O23"/>
    <mergeCell ref="P23:R23"/>
    <mergeCell ref="S23:U23"/>
    <mergeCell ref="A27:C27"/>
    <mergeCell ref="D27:F27"/>
    <mergeCell ref="G27:I27"/>
    <mergeCell ref="J27:L27"/>
    <mergeCell ref="M27:O27"/>
    <mergeCell ref="P27:R27"/>
    <mergeCell ref="S27:U27"/>
    <mergeCell ref="S31:U31"/>
    <mergeCell ref="A31:C31"/>
    <mergeCell ref="D31:F31"/>
    <mergeCell ref="G31:I31"/>
    <mergeCell ref="J31:L31"/>
    <mergeCell ref="M31:O31"/>
    <mergeCell ref="P31:R31"/>
    <mergeCell ref="A10:C10"/>
    <mergeCell ref="D10:F10"/>
    <mergeCell ref="G10:I10"/>
    <mergeCell ref="J10:L10"/>
    <mergeCell ref="A1:B1"/>
    <mergeCell ref="O1:P1"/>
    <mergeCell ref="C1:E1"/>
    <mergeCell ref="Q1:S1"/>
    <mergeCell ref="H3:N7"/>
    <mergeCell ref="G36:O36"/>
    <mergeCell ref="I8:M8"/>
    <mergeCell ref="I1:M2"/>
    <mergeCell ref="M10:O10"/>
    <mergeCell ref="P10:R10"/>
    <mergeCell ref="S10:U10"/>
    <mergeCell ref="G23:I23"/>
    <mergeCell ref="J23:L23"/>
    <mergeCell ref="S12:U12"/>
    <mergeCell ref="A13:C13"/>
    <mergeCell ref="D13:F13"/>
    <mergeCell ref="G13:I13"/>
    <mergeCell ref="J13:L13"/>
    <mergeCell ref="M13:O13"/>
    <mergeCell ref="P13:R13"/>
    <mergeCell ref="S13:U13"/>
    <mergeCell ref="A12:C12"/>
    <mergeCell ref="D12:F12"/>
    <mergeCell ref="A14:C14"/>
    <mergeCell ref="D14:F14"/>
    <mergeCell ref="G14:I14"/>
    <mergeCell ref="J14:L14"/>
    <mergeCell ref="M12:O12"/>
    <mergeCell ref="P12:R12"/>
    <mergeCell ref="G12:I12"/>
    <mergeCell ref="J12:L12"/>
    <mergeCell ref="M14:O14"/>
    <mergeCell ref="P14:R14"/>
    <mergeCell ref="S14:U14"/>
    <mergeCell ref="A16:C16"/>
    <mergeCell ref="D16:F16"/>
    <mergeCell ref="G16:I16"/>
    <mergeCell ref="J16:L16"/>
    <mergeCell ref="M16:O16"/>
    <mergeCell ref="P16:R16"/>
    <mergeCell ref="S16:U16"/>
    <mergeCell ref="M17:O17"/>
    <mergeCell ref="P17:R17"/>
    <mergeCell ref="S17:U17"/>
    <mergeCell ref="A18:C18"/>
    <mergeCell ref="D18:F18"/>
    <mergeCell ref="G18:I18"/>
    <mergeCell ref="J18:L18"/>
    <mergeCell ref="M18:O18"/>
    <mergeCell ref="P18:R18"/>
    <mergeCell ref="S18:U18"/>
    <mergeCell ref="S20:U20"/>
    <mergeCell ref="A21:C21"/>
    <mergeCell ref="D21:F21"/>
    <mergeCell ref="G21:I21"/>
    <mergeCell ref="J21:L21"/>
    <mergeCell ref="M21:O21"/>
    <mergeCell ref="P21:R21"/>
    <mergeCell ref="S21:U21"/>
    <mergeCell ref="A20:C20"/>
    <mergeCell ref="D20:F20"/>
    <mergeCell ref="A22:C22"/>
    <mergeCell ref="D22:F22"/>
    <mergeCell ref="G22:I22"/>
    <mergeCell ref="J22:L22"/>
    <mergeCell ref="M20:O20"/>
    <mergeCell ref="P20:R20"/>
    <mergeCell ref="G20:I20"/>
    <mergeCell ref="J20:L20"/>
    <mergeCell ref="M22:O22"/>
    <mergeCell ref="P22:R22"/>
    <mergeCell ref="S22:U22"/>
    <mergeCell ref="A24:C24"/>
    <mergeCell ref="D24:F24"/>
    <mergeCell ref="G24:I24"/>
    <mergeCell ref="J24:L24"/>
    <mergeCell ref="M24:O24"/>
    <mergeCell ref="P24:R24"/>
    <mergeCell ref="S24:U24"/>
    <mergeCell ref="S25:U25"/>
    <mergeCell ref="A26:C26"/>
    <mergeCell ref="D26:F26"/>
    <mergeCell ref="G26:I26"/>
    <mergeCell ref="J26:L26"/>
    <mergeCell ref="M26:O26"/>
    <mergeCell ref="P26:R26"/>
    <mergeCell ref="S26:U26"/>
    <mergeCell ref="A25:C25"/>
    <mergeCell ref="D25:F25"/>
    <mergeCell ref="A28:C28"/>
    <mergeCell ref="D28:F28"/>
    <mergeCell ref="G28:I28"/>
    <mergeCell ref="J28:L28"/>
    <mergeCell ref="M25:O25"/>
    <mergeCell ref="P25:R25"/>
    <mergeCell ref="G25:I25"/>
    <mergeCell ref="J25:L25"/>
    <mergeCell ref="M28:O28"/>
    <mergeCell ref="P28:R28"/>
    <mergeCell ref="S28:U28"/>
    <mergeCell ref="A29:C29"/>
    <mergeCell ref="D29:F29"/>
    <mergeCell ref="G29:I29"/>
    <mergeCell ref="J29:L29"/>
    <mergeCell ref="M29:O29"/>
    <mergeCell ref="P29:R29"/>
    <mergeCell ref="S29:U29"/>
    <mergeCell ref="S30:U30"/>
    <mergeCell ref="A32:C32"/>
    <mergeCell ref="D32:F32"/>
    <mergeCell ref="G32:I32"/>
    <mergeCell ref="J32:L32"/>
    <mergeCell ref="M32:O32"/>
    <mergeCell ref="P32:R32"/>
    <mergeCell ref="S32:U32"/>
    <mergeCell ref="A30:C30"/>
    <mergeCell ref="D30:F30"/>
    <mergeCell ref="A33:C33"/>
    <mergeCell ref="D33:F33"/>
    <mergeCell ref="G33:I33"/>
    <mergeCell ref="J33:L33"/>
    <mergeCell ref="M30:O30"/>
    <mergeCell ref="P30:R30"/>
    <mergeCell ref="G30:I30"/>
    <mergeCell ref="J30:L30"/>
    <mergeCell ref="M33:O33"/>
    <mergeCell ref="P33:R33"/>
    <mergeCell ref="S33:U33"/>
    <mergeCell ref="A34:C34"/>
    <mergeCell ref="D34:F34"/>
    <mergeCell ref="G34:I34"/>
    <mergeCell ref="J34:L34"/>
    <mergeCell ref="M34:O34"/>
    <mergeCell ref="P34:R34"/>
    <mergeCell ref="S34:U34"/>
  </mergeCells>
  <phoneticPr fontId="1"/>
  <conditionalFormatting sqref="A11:U11 A15:U15 A19:U19 A23:U23 A27:U27 A31:U31">
    <cfRule type="expression" dxfId="70" priority="1" stopIfTrue="1">
      <formula>MONTH(A11)&lt;&gt;MONTH($H$3)</formula>
    </cfRule>
    <cfRule type="expression" dxfId="69" priority="2" stopIfTrue="1">
      <formula>AND(MONTH(A11)=MONTH($H$3),NOT(ISERROR(MATCH(A11,$W$1:$W$150,0))))</formula>
    </cfRule>
  </conditionalFormatting>
  <conditionalFormatting sqref="A3:G8">
    <cfRule type="expression" dxfId="68" priority="3" stopIfTrue="1">
      <formula>MONTH(A3)&lt;&gt;MONTH($C$1)</formula>
    </cfRule>
    <cfRule type="expression" dxfId="67" priority="4" stopIfTrue="1">
      <formula>AND(MONTH(A3)=MONTH($C$1),NOT(ISERROR(MATCH(A3,$W$1:$W$150,0))))</formula>
    </cfRule>
  </conditionalFormatting>
  <conditionalFormatting sqref="O3:U8">
    <cfRule type="expression" dxfId="66" priority="5" stopIfTrue="1">
      <formula>MONTH(O3)&lt;&gt;MONTH($Q$1)</formula>
    </cfRule>
    <cfRule type="expression" dxfId="65" priority="6" stopIfTrue="1">
      <formula>AND(MONTH(O3)=MONTH($Q$1),NOT(ISERROR(MATCH(O3,$W$1:$W$150,0))))</formula>
    </cfRule>
  </conditionalFormatting>
  <dataValidations count="1">
    <dataValidation type="list" allowBlank="1" showInputMessage="1" showErrorMessage="1" sqref="V1">
      <formula1>"表示,非表示"</formula1>
    </dataValidation>
  </dataValidations>
  <printOptions horizontalCentered="1" verticalCentered="1"/>
  <pageMargins left="0" right="0" top="0" bottom="0" header="0" footer="0"/>
  <pageSetup paperSize="9" orientation="portrait" verticalDpi="1200" r:id="rId1"/>
  <drawing r:id="rId2"/>
  <legacyDrawing r:id="rId3"/>
  <controls>
    <mc:AlternateContent xmlns:mc="http://schemas.openxmlformats.org/markup-compatibility/2006">
      <mc:Choice Requires="x14">
        <control shapeId="1026" r:id="rId4" name="SpinButton2">
          <controlPr defaultSize="0" print="0" autoLine="0" linkedCell="Holiday!B1" r:id="rId5">
            <anchor moveWithCells="1">
              <from>
                <xdr:col>12</xdr:col>
                <xdr:colOff>19050</xdr:colOff>
                <xdr:row>0</xdr:row>
                <xdr:rowOff>190500</xdr:rowOff>
              </from>
              <to>
                <xdr:col>14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1026" r:id="rId4" name="SpinButton2"/>
      </mc:Fallback>
    </mc:AlternateContent>
    <mc:AlternateContent xmlns:mc="http://schemas.openxmlformats.org/markup-compatibility/2006">
      <mc:Choice Requires="x14">
        <control shapeId="1025" r:id="rId6" name="SpinButton1">
          <controlPr defaultSize="0" print="0" autoLine="0" linkedCell="Holiday!B2" r:id="rId5">
            <anchor moveWithCells="1">
              <from>
                <xdr:col>12</xdr:col>
                <xdr:colOff>19050</xdr:colOff>
                <xdr:row>5</xdr:row>
                <xdr:rowOff>323850</xdr:rowOff>
              </from>
              <to>
                <xdr:col>14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1025" r:id="rId6" name="Spin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120"/>
  <sheetViews>
    <sheetView showGridLines="0" view="pageBreakPreview" zoomScaleNormal="100" workbookViewId="0">
      <pane ySplit="10" topLeftCell="A11" activePane="bottomLeft" state="frozen"/>
      <selection pane="bottomLeft" activeCell="V1" sqref="V1"/>
    </sheetView>
  </sheetViews>
  <sheetFormatPr defaultRowHeight="14.25" x14ac:dyDescent="0.15"/>
  <cols>
    <col min="1" max="21" width="4.625" style="3" customWidth="1"/>
    <col min="22" max="22" width="9" style="3"/>
    <col min="23" max="23" width="10.625" style="3" customWidth="1"/>
    <col min="24" max="16384" width="9" style="3"/>
  </cols>
  <sheetData>
    <row r="1" spans="1:23" ht="34.5" customHeight="1" x14ac:dyDescent="0.15">
      <c r="B1" s="213">
        <f>A3</f>
        <v>40909</v>
      </c>
      <c r="C1" s="213"/>
      <c r="D1" s="213"/>
      <c r="E1" s="213"/>
      <c r="F1" s="213"/>
      <c r="G1" s="8"/>
      <c r="H1" s="226">
        <f>J1</f>
        <v>40940</v>
      </c>
      <c r="I1" s="226"/>
      <c r="J1" s="209">
        <f>DATE(YEAR(A3),MONTH(A3)+1,1)</f>
        <v>40940</v>
      </c>
      <c r="K1" s="209"/>
      <c r="L1" s="209"/>
      <c r="M1" s="8"/>
      <c r="N1" s="8"/>
      <c r="O1" s="226">
        <f>Q1</f>
        <v>40969</v>
      </c>
      <c r="P1" s="226"/>
      <c r="Q1" s="209">
        <f>DATE(YEAR(A3),MONTH(A3)+2,1)</f>
        <v>40969</v>
      </c>
      <c r="R1" s="209"/>
      <c r="S1" s="209"/>
      <c r="T1" s="8"/>
      <c r="U1" s="8"/>
      <c r="V1" s="179" t="s">
        <v>41</v>
      </c>
      <c r="W1" s="1" t="str">
        <f>IF(INDEX(Holiday!$E:$E,ROW(),1)=0,"",INDEX(Holiday!$E:$E,ROW(),1))</f>
        <v/>
      </c>
    </row>
    <row r="2" spans="1:23" ht="15" customHeight="1" x14ac:dyDescent="0.15">
      <c r="A2" s="7"/>
      <c r="B2" s="213"/>
      <c r="C2" s="213"/>
      <c r="D2" s="213"/>
      <c r="E2" s="213"/>
      <c r="F2" s="213"/>
      <c r="G2" s="7"/>
      <c r="H2" s="12">
        <f>H3</f>
        <v>40937</v>
      </c>
      <c r="I2" s="13">
        <f t="shared" ref="I2:N2" si="0">I3</f>
        <v>40938</v>
      </c>
      <c r="J2" s="13">
        <f t="shared" si="0"/>
        <v>40939</v>
      </c>
      <c r="K2" s="13">
        <f t="shared" si="0"/>
        <v>40940</v>
      </c>
      <c r="L2" s="13">
        <f t="shared" si="0"/>
        <v>40941</v>
      </c>
      <c r="M2" s="13">
        <f t="shared" si="0"/>
        <v>40942</v>
      </c>
      <c r="N2" s="14">
        <f t="shared" si="0"/>
        <v>40943</v>
      </c>
      <c r="O2" s="12">
        <f t="shared" ref="O2:U2" si="1">O3</f>
        <v>40965</v>
      </c>
      <c r="P2" s="13">
        <f t="shared" si="1"/>
        <v>40966</v>
      </c>
      <c r="Q2" s="13">
        <f t="shared" si="1"/>
        <v>40967</v>
      </c>
      <c r="R2" s="13">
        <f t="shared" si="1"/>
        <v>40968</v>
      </c>
      <c r="S2" s="13">
        <f t="shared" si="1"/>
        <v>40969</v>
      </c>
      <c r="T2" s="13">
        <f t="shared" si="1"/>
        <v>40970</v>
      </c>
      <c r="U2" s="14">
        <f t="shared" si="1"/>
        <v>40971</v>
      </c>
      <c r="W2" s="1" t="str">
        <f>IF(INDEX(Holiday!$E:$E,ROW(),1)=0,"",INDEX(Holiday!$E:$E,ROW(),1))</f>
        <v/>
      </c>
    </row>
    <row r="3" spans="1:23" ht="30" customHeight="1" x14ac:dyDescent="0.15">
      <c r="A3" s="210">
        <f>DATE(Holiday!B1,Holiday!B2,1)</f>
        <v>40909</v>
      </c>
      <c r="B3" s="210"/>
      <c r="C3" s="210"/>
      <c r="D3" s="210"/>
      <c r="E3" s="210"/>
      <c r="F3" s="210"/>
      <c r="G3" s="210"/>
      <c r="H3" s="15">
        <f>DATE(YEAR(J1),MONTH(J1),1)-WEEKDAY(DATE(YEAR(J1),MONTH(J1),1))+1</f>
        <v>40937</v>
      </c>
      <c r="I3" s="16">
        <f t="shared" ref="I3:N8" si="2">H3+1</f>
        <v>40938</v>
      </c>
      <c r="J3" s="16">
        <f t="shared" si="2"/>
        <v>40939</v>
      </c>
      <c r="K3" s="16">
        <f t="shared" si="2"/>
        <v>40940</v>
      </c>
      <c r="L3" s="16">
        <f t="shared" si="2"/>
        <v>40941</v>
      </c>
      <c r="M3" s="16">
        <f t="shared" si="2"/>
        <v>40942</v>
      </c>
      <c r="N3" s="17">
        <f t="shared" si="2"/>
        <v>40943</v>
      </c>
      <c r="O3" s="15">
        <f>DATE(YEAR(Q1),MONTH(Q1),1)-WEEKDAY(DATE(YEAR(Q1),MONTH(Q1),1))+1</f>
        <v>40965</v>
      </c>
      <c r="P3" s="16">
        <f t="shared" ref="P3:U8" si="3">O3+1</f>
        <v>40966</v>
      </c>
      <c r="Q3" s="16">
        <f t="shared" si="3"/>
        <v>40967</v>
      </c>
      <c r="R3" s="16">
        <f t="shared" si="3"/>
        <v>40968</v>
      </c>
      <c r="S3" s="16">
        <f t="shared" si="3"/>
        <v>40969</v>
      </c>
      <c r="T3" s="16">
        <f t="shared" si="3"/>
        <v>40970</v>
      </c>
      <c r="U3" s="17">
        <f t="shared" si="3"/>
        <v>40971</v>
      </c>
      <c r="W3" s="1" t="str">
        <f>IF(INDEX(Holiday!$E:$E,ROW(),1)=0,"",INDEX(Holiday!$E:$E,ROW(),1))</f>
        <v/>
      </c>
    </row>
    <row r="4" spans="1:23" ht="30" customHeight="1" x14ac:dyDescent="0.15">
      <c r="A4" s="210"/>
      <c r="B4" s="210"/>
      <c r="C4" s="210"/>
      <c r="D4" s="210"/>
      <c r="E4" s="210"/>
      <c r="F4" s="210"/>
      <c r="G4" s="210"/>
      <c r="H4" s="15">
        <f>N3+1</f>
        <v>40944</v>
      </c>
      <c r="I4" s="16">
        <f t="shared" si="2"/>
        <v>40945</v>
      </c>
      <c r="J4" s="16">
        <f t="shared" si="2"/>
        <v>40946</v>
      </c>
      <c r="K4" s="16">
        <f t="shared" si="2"/>
        <v>40947</v>
      </c>
      <c r="L4" s="16">
        <f t="shared" si="2"/>
        <v>40948</v>
      </c>
      <c r="M4" s="16">
        <f t="shared" si="2"/>
        <v>40949</v>
      </c>
      <c r="N4" s="17">
        <f t="shared" si="2"/>
        <v>40950</v>
      </c>
      <c r="O4" s="15">
        <f>U3+1</f>
        <v>40972</v>
      </c>
      <c r="P4" s="16">
        <f t="shared" si="3"/>
        <v>40973</v>
      </c>
      <c r="Q4" s="16">
        <f t="shared" si="3"/>
        <v>40974</v>
      </c>
      <c r="R4" s="16">
        <f t="shared" si="3"/>
        <v>40975</v>
      </c>
      <c r="S4" s="16">
        <f t="shared" si="3"/>
        <v>40976</v>
      </c>
      <c r="T4" s="16">
        <f t="shared" si="3"/>
        <v>40977</v>
      </c>
      <c r="U4" s="17">
        <f t="shared" si="3"/>
        <v>40978</v>
      </c>
      <c r="W4" s="1" t="str">
        <f>IF(INDEX(Holiday!$E:$E,ROW(),1)=0,"",INDEX(Holiday!$E:$E,ROW(),1))</f>
        <v/>
      </c>
    </row>
    <row r="5" spans="1:23" ht="30" customHeight="1" x14ac:dyDescent="0.15">
      <c r="A5" s="210"/>
      <c r="B5" s="210"/>
      <c r="C5" s="210"/>
      <c r="D5" s="210"/>
      <c r="E5" s="210"/>
      <c r="F5" s="210"/>
      <c r="G5" s="210"/>
      <c r="H5" s="15">
        <f>N4+1</f>
        <v>40951</v>
      </c>
      <c r="I5" s="16">
        <f t="shared" si="2"/>
        <v>40952</v>
      </c>
      <c r="J5" s="16">
        <f t="shared" si="2"/>
        <v>40953</v>
      </c>
      <c r="K5" s="16">
        <f t="shared" si="2"/>
        <v>40954</v>
      </c>
      <c r="L5" s="16">
        <f t="shared" si="2"/>
        <v>40955</v>
      </c>
      <c r="M5" s="16">
        <f t="shared" si="2"/>
        <v>40956</v>
      </c>
      <c r="N5" s="17">
        <f t="shared" si="2"/>
        <v>40957</v>
      </c>
      <c r="O5" s="15">
        <f>U4+1</f>
        <v>40979</v>
      </c>
      <c r="P5" s="16">
        <f t="shared" si="3"/>
        <v>40980</v>
      </c>
      <c r="Q5" s="16">
        <f t="shared" si="3"/>
        <v>40981</v>
      </c>
      <c r="R5" s="16">
        <f t="shared" si="3"/>
        <v>40982</v>
      </c>
      <c r="S5" s="16">
        <f t="shared" si="3"/>
        <v>40983</v>
      </c>
      <c r="T5" s="16">
        <f t="shared" si="3"/>
        <v>40984</v>
      </c>
      <c r="U5" s="17">
        <f t="shared" si="3"/>
        <v>40985</v>
      </c>
      <c r="W5" s="1" t="str">
        <f>IF(INDEX(Holiday!$E:$E,ROW(),1)=0,"",INDEX(Holiday!$E:$E,ROW(),1))</f>
        <v/>
      </c>
    </row>
    <row r="6" spans="1:23" ht="30" customHeight="1" x14ac:dyDescent="0.15">
      <c r="A6" s="210"/>
      <c r="B6" s="210"/>
      <c r="C6" s="210"/>
      <c r="D6" s="210"/>
      <c r="E6" s="210"/>
      <c r="F6" s="210"/>
      <c r="G6" s="210"/>
      <c r="H6" s="15">
        <f>N5+1</f>
        <v>40958</v>
      </c>
      <c r="I6" s="16">
        <f t="shared" si="2"/>
        <v>40959</v>
      </c>
      <c r="J6" s="16">
        <f t="shared" si="2"/>
        <v>40960</v>
      </c>
      <c r="K6" s="16">
        <f t="shared" si="2"/>
        <v>40961</v>
      </c>
      <c r="L6" s="16">
        <f t="shared" si="2"/>
        <v>40962</v>
      </c>
      <c r="M6" s="16">
        <f t="shared" si="2"/>
        <v>40963</v>
      </c>
      <c r="N6" s="17">
        <f t="shared" si="2"/>
        <v>40964</v>
      </c>
      <c r="O6" s="15">
        <f>U5+1</f>
        <v>40986</v>
      </c>
      <c r="P6" s="16">
        <f t="shared" si="3"/>
        <v>40987</v>
      </c>
      <c r="Q6" s="16">
        <f t="shared" si="3"/>
        <v>40988</v>
      </c>
      <c r="R6" s="16">
        <f t="shared" si="3"/>
        <v>40989</v>
      </c>
      <c r="S6" s="16">
        <f t="shared" si="3"/>
        <v>40990</v>
      </c>
      <c r="T6" s="16">
        <f t="shared" si="3"/>
        <v>40991</v>
      </c>
      <c r="U6" s="17">
        <f t="shared" si="3"/>
        <v>40992</v>
      </c>
      <c r="W6" s="1" t="str">
        <f>IF(INDEX(Holiday!$E:$E,ROW(),1)=0,"",INDEX(Holiday!$E:$E,ROW(),1))</f>
        <v/>
      </c>
    </row>
    <row r="7" spans="1:23" ht="30" customHeight="1" x14ac:dyDescent="0.15">
      <c r="A7" s="210"/>
      <c r="B7" s="210"/>
      <c r="C7" s="210"/>
      <c r="D7" s="210"/>
      <c r="E7" s="210"/>
      <c r="F7" s="210"/>
      <c r="G7" s="210"/>
      <c r="H7" s="15">
        <f>N6+1</f>
        <v>40965</v>
      </c>
      <c r="I7" s="16">
        <f t="shared" si="2"/>
        <v>40966</v>
      </c>
      <c r="J7" s="16">
        <f t="shared" si="2"/>
        <v>40967</v>
      </c>
      <c r="K7" s="16">
        <f t="shared" si="2"/>
        <v>40968</v>
      </c>
      <c r="L7" s="16">
        <f t="shared" si="2"/>
        <v>40969</v>
      </c>
      <c r="M7" s="16">
        <f t="shared" si="2"/>
        <v>40970</v>
      </c>
      <c r="N7" s="17">
        <f t="shared" si="2"/>
        <v>40971</v>
      </c>
      <c r="O7" s="15">
        <f>U6+1</f>
        <v>40993</v>
      </c>
      <c r="P7" s="16">
        <f t="shared" si="3"/>
        <v>40994</v>
      </c>
      <c r="Q7" s="16">
        <f t="shared" si="3"/>
        <v>40995</v>
      </c>
      <c r="R7" s="16">
        <f t="shared" si="3"/>
        <v>40996</v>
      </c>
      <c r="S7" s="16">
        <f t="shared" si="3"/>
        <v>40997</v>
      </c>
      <c r="T7" s="16">
        <f t="shared" si="3"/>
        <v>40998</v>
      </c>
      <c r="U7" s="17">
        <f t="shared" si="3"/>
        <v>40999</v>
      </c>
      <c r="W7" s="1" t="str">
        <f>IF(INDEX(Holiday!$E:$E,ROW(),1)=0,"",INDEX(Holiday!$E:$E,ROW(),1))</f>
        <v/>
      </c>
    </row>
    <row r="8" spans="1:23" ht="30" customHeight="1" x14ac:dyDescent="0.15">
      <c r="A8" s="8"/>
      <c r="B8" s="212">
        <f>A3</f>
        <v>40909</v>
      </c>
      <c r="C8" s="212"/>
      <c r="D8" s="212"/>
      <c r="E8" s="212"/>
      <c r="F8" s="212"/>
      <c r="G8" s="8"/>
      <c r="H8" s="15">
        <f>N7+1</f>
        <v>40972</v>
      </c>
      <c r="I8" s="16">
        <f t="shared" si="2"/>
        <v>40973</v>
      </c>
      <c r="J8" s="16">
        <f t="shared" si="2"/>
        <v>40974</v>
      </c>
      <c r="K8" s="16">
        <f t="shared" si="2"/>
        <v>40975</v>
      </c>
      <c r="L8" s="16">
        <f t="shared" si="2"/>
        <v>40976</v>
      </c>
      <c r="M8" s="16">
        <f t="shared" si="2"/>
        <v>40977</v>
      </c>
      <c r="N8" s="17">
        <f t="shared" si="2"/>
        <v>40978</v>
      </c>
      <c r="O8" s="15">
        <f>U7+1</f>
        <v>41000</v>
      </c>
      <c r="P8" s="16">
        <f t="shared" si="3"/>
        <v>41001</v>
      </c>
      <c r="Q8" s="16">
        <f t="shared" si="3"/>
        <v>41002</v>
      </c>
      <c r="R8" s="16">
        <f t="shared" si="3"/>
        <v>41003</v>
      </c>
      <c r="S8" s="16">
        <f t="shared" si="3"/>
        <v>41004</v>
      </c>
      <c r="T8" s="16">
        <f t="shared" si="3"/>
        <v>41005</v>
      </c>
      <c r="U8" s="17">
        <f t="shared" si="3"/>
        <v>41006</v>
      </c>
      <c r="W8" s="1" t="str">
        <f>IF(INDEX(Holiday!$E:$E,ROW(),1)=0,"",INDEX(Holiday!$E:$E,ROW(),1))</f>
        <v/>
      </c>
    </row>
    <row r="9" spans="1:23" x14ac:dyDescent="0.15">
      <c r="A9" s="5"/>
      <c r="B9" s="5"/>
      <c r="C9" s="5"/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W9" s="1" t="str">
        <f>IF(INDEX(Holiday!$E:$E,ROW(),1)=0,"",INDEX(Holiday!$E:$E,ROW(),1))</f>
        <v/>
      </c>
    </row>
    <row r="10" spans="1:23" ht="21.95" customHeight="1" x14ac:dyDescent="0.15">
      <c r="A10" s="223">
        <f>A11</f>
        <v>40909</v>
      </c>
      <c r="B10" s="224"/>
      <c r="C10" s="225"/>
      <c r="D10" s="214">
        <f>D11</f>
        <v>40910</v>
      </c>
      <c r="E10" s="215"/>
      <c r="F10" s="216"/>
      <c r="G10" s="214">
        <f>G11</f>
        <v>40911</v>
      </c>
      <c r="H10" s="215"/>
      <c r="I10" s="216"/>
      <c r="J10" s="214">
        <f>J11</f>
        <v>40912</v>
      </c>
      <c r="K10" s="215"/>
      <c r="L10" s="216"/>
      <c r="M10" s="214">
        <f>M11</f>
        <v>40913</v>
      </c>
      <c r="N10" s="215"/>
      <c r="O10" s="216"/>
      <c r="P10" s="214">
        <f>P11</f>
        <v>40914</v>
      </c>
      <c r="Q10" s="215"/>
      <c r="R10" s="216"/>
      <c r="S10" s="217">
        <f>S11</f>
        <v>40915</v>
      </c>
      <c r="T10" s="218"/>
      <c r="U10" s="219"/>
      <c r="W10" s="1" t="str">
        <f>IF(INDEX(Holiday!$E:$E,ROW(),1)=0,"",INDEX(Holiday!$E:$E,ROW(),1))</f>
        <v/>
      </c>
    </row>
    <row r="11" spans="1:23" ht="50.1" customHeight="1" x14ac:dyDescent="0.15">
      <c r="A11" s="248">
        <f>DATE(YEAR($A$3),MONTH($A$3),1)-WEEKDAY(DATE(YEAR(A3),MONTH(A3),1))+1</f>
        <v>40909</v>
      </c>
      <c r="B11" s="249"/>
      <c r="C11" s="250"/>
      <c r="D11" s="242">
        <f>A11+1</f>
        <v>40910</v>
      </c>
      <c r="E11" s="243"/>
      <c r="F11" s="244"/>
      <c r="G11" s="242">
        <f>D11+1</f>
        <v>40911</v>
      </c>
      <c r="H11" s="243"/>
      <c r="I11" s="244"/>
      <c r="J11" s="242">
        <f>G11+1</f>
        <v>40912</v>
      </c>
      <c r="K11" s="243"/>
      <c r="L11" s="244"/>
      <c r="M11" s="242">
        <f>J11+1</f>
        <v>40913</v>
      </c>
      <c r="N11" s="243"/>
      <c r="O11" s="244"/>
      <c r="P11" s="242">
        <f>M11+1</f>
        <v>40914</v>
      </c>
      <c r="Q11" s="243"/>
      <c r="R11" s="244"/>
      <c r="S11" s="245">
        <f>P11+1</f>
        <v>40915</v>
      </c>
      <c r="T11" s="246"/>
      <c r="U11" s="247"/>
      <c r="W11" s="1">
        <f ca="1">IF(INDEX(Holiday!$E:$E,ROW(),1)=0,"",INDEX(Holiday!$E:$E,ROW(),1))</f>
        <v>40544</v>
      </c>
    </row>
    <row r="12" spans="1:23" ht="15" customHeight="1" x14ac:dyDescent="0.15">
      <c r="A12" s="206" t="str">
        <f>IF($V$1="非表示","",IF(ISERROR(MATCH(A11,Schedule!$A:$A,0)),"",IF(INDEX(Schedule!$1:$1048576,MATCH(A11,Schedule!$A:$A,0),4)=0,"",INDEX(Schedule!$1:$1048576,MATCH(A11,Schedule!$A:$A,0),4))))</f>
        <v/>
      </c>
      <c r="B12" s="207"/>
      <c r="C12" s="208"/>
      <c r="D12" s="206" t="str">
        <f>IF($V$1="非表示","",IF(ISERROR(MATCH(D11,Schedule!$A:$A,0)),"",IF(INDEX(Schedule!$1:$1048576,MATCH(D11,Schedule!$A:$A,0),4)=0,"",INDEX(Schedule!$1:$1048576,MATCH(D11,Schedule!$A:$A,0),4))))</f>
        <v/>
      </c>
      <c r="E12" s="207"/>
      <c r="F12" s="208"/>
      <c r="G12" s="206" t="str">
        <f>IF($V$1="非表示","",IF(ISERROR(MATCH(G11,Schedule!$A:$A,0)),"",IF(INDEX(Schedule!$1:$1048576,MATCH(G11,Schedule!$A:$A,0),4)=0,"",INDEX(Schedule!$1:$1048576,MATCH(G11,Schedule!$A:$A,0),4))))</f>
        <v/>
      </c>
      <c r="H12" s="207"/>
      <c r="I12" s="208"/>
      <c r="J12" s="206" t="str">
        <f>IF($V$1="非表示","",IF(ISERROR(MATCH(J11,Schedule!$A:$A,0)),"",IF(INDEX(Schedule!$1:$1048576,MATCH(J11,Schedule!$A:$A,0),4)=0,"",INDEX(Schedule!$1:$1048576,MATCH(J11,Schedule!$A:$A,0),4))))</f>
        <v/>
      </c>
      <c r="K12" s="207"/>
      <c r="L12" s="208"/>
      <c r="M12" s="206" t="str">
        <f>IF($V$1="非表示","",IF(ISERROR(MATCH(M11,Schedule!$A:$A,0)),"",IF(INDEX(Schedule!$1:$1048576,MATCH(M11,Schedule!$A:$A,0),4)=0,"",INDEX(Schedule!$1:$1048576,MATCH(M11,Schedule!$A:$A,0),4))))</f>
        <v>1/5_項目1</v>
      </c>
      <c r="N12" s="207"/>
      <c r="O12" s="208"/>
      <c r="P12" s="206" t="str">
        <f>IF($V$1="非表示","",IF(ISERROR(MATCH(P11,Schedule!$A:$A,0)),"",IF(INDEX(Schedule!$1:$1048576,MATCH(P11,Schedule!$A:$A,0),4)=0,"",INDEX(Schedule!$1:$1048576,MATCH(P11,Schedule!$A:$A,0),4))))</f>
        <v>1/6_項目1</v>
      </c>
      <c r="Q12" s="207"/>
      <c r="R12" s="208"/>
      <c r="S12" s="206" t="str">
        <f>IF($V$1="非表示","",IF(ISERROR(MATCH(S11,Schedule!$A:$A,0)),"",IF(INDEX(Schedule!$1:$1048576,MATCH(S11,Schedule!$A:$A,0),4)=0,"",INDEX(Schedule!$1:$1048576,MATCH(S11,Schedule!$A:$A,0),4))))</f>
        <v>1/7_項目1</v>
      </c>
      <c r="T12" s="207"/>
      <c r="U12" s="208"/>
      <c r="W12" s="1">
        <f ca="1">IF(INDEX(Holiday!$E:$E,ROW(),1)=0,"",INDEX(Holiday!$E:$E,ROW(),1))</f>
        <v>40545</v>
      </c>
    </row>
    <row r="13" spans="1:23" ht="15" customHeight="1" x14ac:dyDescent="0.15">
      <c r="A13" s="206" t="str">
        <f>IF($V$1="非表示","",IF(ISERROR(MATCH(A11,Schedule!$A:$A,0)),"",IF(INDEX(Schedule!$1:$1048576,MATCH(A11,Schedule!$A:$A,0),5)=0,"",INDEX(Schedule!$1:$1048576,MATCH(A11,Schedule!$A:$A,0),5))))</f>
        <v/>
      </c>
      <c r="B13" s="207"/>
      <c r="C13" s="208"/>
      <c r="D13" s="206" t="str">
        <f>IF($V$1="非表示","",IF(ISERROR(MATCH(D11,Schedule!$A:$A,0)),"",IF(INDEX(Schedule!$1:$1048576,MATCH(D11,Schedule!$A:$A,0),5)=0,"",INDEX(Schedule!$1:$1048576,MATCH(D11,Schedule!$A:$A,0),5))))</f>
        <v/>
      </c>
      <c r="E13" s="207"/>
      <c r="F13" s="208"/>
      <c r="G13" s="206" t="str">
        <f>IF($V$1="非表示","",IF(ISERROR(MATCH(G11,Schedule!$A:$A,0)),"",IF(INDEX(Schedule!$1:$1048576,MATCH(G11,Schedule!$A:$A,0),5)=0,"",INDEX(Schedule!$1:$1048576,MATCH(G11,Schedule!$A:$A,0),5))))</f>
        <v/>
      </c>
      <c r="H13" s="207"/>
      <c r="I13" s="208"/>
      <c r="J13" s="206" t="str">
        <f>IF($V$1="非表示","",IF(ISERROR(MATCH(J11,Schedule!$A:$A,0)),"",IF(INDEX(Schedule!$1:$1048576,MATCH(J11,Schedule!$A:$A,0),5)=0,"",INDEX(Schedule!$1:$1048576,MATCH(J11,Schedule!$A:$A,0),5))))</f>
        <v/>
      </c>
      <c r="K13" s="207"/>
      <c r="L13" s="208"/>
      <c r="M13" s="206" t="str">
        <f>IF($V$1="非表示","",IF(ISERROR(MATCH(M11,Schedule!$A:$A,0)),"",IF(INDEX(Schedule!$1:$1048576,MATCH(M11,Schedule!$A:$A,0),5)=0,"",INDEX(Schedule!$1:$1048576,MATCH(M11,Schedule!$A:$A,0),5))))</f>
        <v>1/5_項目2</v>
      </c>
      <c r="N13" s="207"/>
      <c r="O13" s="208"/>
      <c r="P13" s="206" t="str">
        <f>IF($V$1="非表示","",IF(ISERROR(MATCH(P11,Schedule!$A:$A,0)),"",IF(INDEX(Schedule!$1:$1048576,MATCH(P11,Schedule!$A:$A,0),5)=0,"",INDEX(Schedule!$1:$1048576,MATCH(P11,Schedule!$A:$A,0),5))))</f>
        <v>1/6_項目2</v>
      </c>
      <c r="Q13" s="207"/>
      <c r="R13" s="208"/>
      <c r="S13" s="206" t="str">
        <f>IF($V$1="非表示","",IF(ISERROR(MATCH(S11,Schedule!$A:$A,0)),"",IF(INDEX(Schedule!$1:$1048576,MATCH(S11,Schedule!$A:$A,0),5)=0,"",INDEX(Schedule!$1:$1048576,MATCH(S11,Schedule!$A:$A,0),5))))</f>
        <v>1/7_項目2</v>
      </c>
      <c r="T13" s="207"/>
      <c r="U13" s="208"/>
      <c r="W13" s="1">
        <f ca="1">IF(INDEX(Holiday!$E:$E,ROW(),1)=0,"",INDEX(Holiday!$E:$E,ROW(),1))</f>
        <v>40546</v>
      </c>
    </row>
    <row r="14" spans="1:23" ht="15" customHeight="1" x14ac:dyDescent="0.15">
      <c r="A14" s="206" t="str">
        <f>IF($V$1="非表示","",IF(ISERROR(MATCH(A11,Schedule!$A:$A,0)),"",IF(INDEX(Schedule!$1:$1048576,MATCH(A11,Schedule!$A:$A,0),6)=0,"",INDEX(Schedule!$1:$1048576,MATCH(A11,Schedule!$A:$A,0),6))))</f>
        <v/>
      </c>
      <c r="B14" s="207"/>
      <c r="C14" s="208"/>
      <c r="D14" s="206" t="str">
        <f>IF($V$1="非表示","",IF(ISERROR(MATCH(D11,Schedule!$A:$A,0)),"",IF(INDEX(Schedule!$1:$1048576,MATCH(D11,Schedule!$A:$A,0),6)=0,"",INDEX(Schedule!$1:$1048576,MATCH(D11,Schedule!$A:$A,0),6))))</f>
        <v/>
      </c>
      <c r="E14" s="207"/>
      <c r="F14" s="208"/>
      <c r="G14" s="206" t="str">
        <f>IF($V$1="非表示","",IF(ISERROR(MATCH(G11,Schedule!$A:$A,0)),"",IF(INDEX(Schedule!$1:$1048576,MATCH(G11,Schedule!$A:$A,0),6)=0,"",INDEX(Schedule!$1:$1048576,MATCH(G11,Schedule!$A:$A,0),6))))</f>
        <v/>
      </c>
      <c r="H14" s="207"/>
      <c r="I14" s="208"/>
      <c r="J14" s="206" t="str">
        <f>IF($V$1="非表示","",IF(ISERROR(MATCH(J11,Schedule!$A:$A,0)),"",IF(INDEX(Schedule!$1:$1048576,MATCH(J11,Schedule!$A:$A,0),6)=0,"",INDEX(Schedule!$1:$1048576,MATCH(J11,Schedule!$A:$A,0),6))))</f>
        <v/>
      </c>
      <c r="K14" s="207"/>
      <c r="L14" s="208"/>
      <c r="M14" s="206" t="str">
        <f>IF($V$1="非表示","",IF(ISERROR(MATCH(M11,Schedule!$A:$A,0)),"",IF(INDEX(Schedule!$1:$1048576,MATCH(M11,Schedule!$A:$A,0),6)=0,"",INDEX(Schedule!$1:$1048576,MATCH(M11,Schedule!$A:$A,0),6))))</f>
        <v>1/5_項目3</v>
      </c>
      <c r="N14" s="207"/>
      <c r="O14" s="208"/>
      <c r="P14" s="206" t="str">
        <f>IF($V$1="非表示","",IF(ISERROR(MATCH(P11,Schedule!$A:$A,0)),"",IF(INDEX(Schedule!$1:$1048576,MATCH(P11,Schedule!$A:$A,0),6)=0,"",INDEX(Schedule!$1:$1048576,MATCH(P11,Schedule!$A:$A,0),6))))</f>
        <v>1/6_項目3</v>
      </c>
      <c r="Q14" s="207"/>
      <c r="R14" s="208"/>
      <c r="S14" s="206" t="str">
        <f>IF($V$1="非表示","",IF(ISERROR(MATCH(S11,Schedule!$A:$A,0)),"",IF(INDEX(Schedule!$1:$1048576,MATCH(S11,Schedule!$A:$A,0),6)=0,"",INDEX(Schedule!$1:$1048576,MATCH(S11,Schedule!$A:$A,0),6))))</f>
        <v>1/7_項目3</v>
      </c>
      <c r="T14" s="207"/>
      <c r="U14" s="208"/>
      <c r="W14" s="1" t="str">
        <f ca="1">IF(INDEX(Holiday!$E:$E,ROW(),1)=0,"",INDEX(Holiday!$E:$E,ROW(),1))</f>
        <v/>
      </c>
    </row>
    <row r="15" spans="1:23" ht="50.1" customHeight="1" x14ac:dyDescent="0.15">
      <c r="A15" s="239">
        <f>S11+1</f>
        <v>40916</v>
      </c>
      <c r="B15" s="240"/>
      <c r="C15" s="241"/>
      <c r="D15" s="233">
        <f>A15+1</f>
        <v>40917</v>
      </c>
      <c r="E15" s="234"/>
      <c r="F15" s="235"/>
      <c r="G15" s="233">
        <f>D15+1</f>
        <v>40918</v>
      </c>
      <c r="H15" s="234"/>
      <c r="I15" s="235"/>
      <c r="J15" s="233">
        <f>G15+1</f>
        <v>40919</v>
      </c>
      <c r="K15" s="234"/>
      <c r="L15" s="235"/>
      <c r="M15" s="233">
        <f>J15+1</f>
        <v>40920</v>
      </c>
      <c r="N15" s="234"/>
      <c r="O15" s="235"/>
      <c r="P15" s="233">
        <f>M15+1</f>
        <v>40921</v>
      </c>
      <c r="Q15" s="234"/>
      <c r="R15" s="235"/>
      <c r="S15" s="236">
        <f>P15+1</f>
        <v>40922</v>
      </c>
      <c r="T15" s="237"/>
      <c r="U15" s="238"/>
      <c r="W15" s="1">
        <f ca="1">IF(INDEX(Holiday!$E:$E,ROW(),1)=0,"",INDEX(Holiday!$E:$E,ROW(),1))</f>
        <v>40553</v>
      </c>
    </row>
    <row r="16" spans="1:23" ht="15" customHeight="1" x14ac:dyDescent="0.15">
      <c r="A16" s="206" t="str">
        <f>IF($V$1="非表示","",IF(ISERROR(MATCH(A15,Schedule!$A:$A,0)),"",IF(INDEX(Schedule!$1:$1048576,MATCH(A15,Schedule!$A:$A,0),4)=0,"",INDEX(Schedule!$1:$1048576,MATCH(A15,Schedule!$A:$A,0),4))))</f>
        <v>1/8_項目1</v>
      </c>
      <c r="B16" s="207"/>
      <c r="C16" s="208"/>
      <c r="D16" s="206" t="str">
        <f>IF($V$1="非表示","",IF(ISERROR(MATCH(D15,Schedule!$A:$A,0)),"",IF(INDEX(Schedule!$1:$1048576,MATCH(D15,Schedule!$A:$A,0),4)=0,"",INDEX(Schedule!$1:$1048576,MATCH(D15,Schedule!$A:$A,0),4))))</f>
        <v>1/9_項目1</v>
      </c>
      <c r="E16" s="207"/>
      <c r="F16" s="208"/>
      <c r="G16" s="206" t="str">
        <f>IF($V$1="非表示","",IF(ISERROR(MATCH(G15,Schedule!$A:$A,0)),"",IF(INDEX(Schedule!$1:$1048576,MATCH(G15,Schedule!$A:$A,0),4)=0,"",INDEX(Schedule!$1:$1048576,MATCH(G15,Schedule!$A:$A,0),4))))</f>
        <v>1/10_項目1</v>
      </c>
      <c r="H16" s="207"/>
      <c r="I16" s="208"/>
      <c r="J16" s="206" t="str">
        <f>IF($V$1="非表示","",IF(ISERROR(MATCH(J15,Schedule!$A:$A,0)),"",IF(INDEX(Schedule!$1:$1048576,MATCH(J15,Schedule!$A:$A,0),4)=0,"",INDEX(Schedule!$1:$1048576,MATCH(J15,Schedule!$A:$A,0),4))))</f>
        <v>1/11_項目1</v>
      </c>
      <c r="K16" s="207"/>
      <c r="L16" s="208"/>
      <c r="M16" s="206" t="str">
        <f>IF($V$1="非表示","",IF(ISERROR(MATCH(M15,Schedule!$A:$A,0)),"",IF(INDEX(Schedule!$1:$1048576,MATCH(M15,Schedule!$A:$A,0),4)=0,"",INDEX(Schedule!$1:$1048576,MATCH(M15,Schedule!$A:$A,0),4))))</f>
        <v>1/12_項目1</v>
      </c>
      <c r="N16" s="207"/>
      <c r="O16" s="208"/>
      <c r="P16" s="206" t="str">
        <f>IF($V$1="非表示","",IF(ISERROR(MATCH(P15,Schedule!$A:$A,0)),"",IF(INDEX(Schedule!$1:$1048576,MATCH(P15,Schedule!$A:$A,0),4)=0,"",INDEX(Schedule!$1:$1048576,MATCH(P15,Schedule!$A:$A,0),4))))</f>
        <v>1/13_項目1</v>
      </c>
      <c r="Q16" s="207"/>
      <c r="R16" s="208"/>
      <c r="S16" s="206" t="str">
        <f>IF($V$1="非表示","",IF(ISERROR(MATCH(S15,Schedule!$A:$A,0)),"",IF(INDEX(Schedule!$1:$1048576,MATCH(S15,Schedule!$A:$A,0),4)=0,"",INDEX(Schedule!$1:$1048576,MATCH(S15,Schedule!$A:$A,0),4))))</f>
        <v>1/14_項目1</v>
      </c>
      <c r="T16" s="207"/>
      <c r="U16" s="208"/>
      <c r="W16" s="1" t="str">
        <f ca="1">IF(INDEX(Holiday!$E:$E,ROW(),1)=0,"",INDEX(Holiday!$E:$E,ROW(),1))</f>
        <v/>
      </c>
    </row>
    <row r="17" spans="1:23" ht="15" customHeight="1" x14ac:dyDescent="0.15">
      <c r="A17" s="206" t="str">
        <f>IF($V$1="非表示","",IF(ISERROR(MATCH(A15,Schedule!$A:$A,0)),"",IF(INDEX(Schedule!$1:$1048576,MATCH(A15,Schedule!$A:$A,0),5)=0,"",INDEX(Schedule!$1:$1048576,MATCH(A15,Schedule!$A:$A,0),5))))</f>
        <v>1/8_項目2</v>
      </c>
      <c r="B17" s="207"/>
      <c r="C17" s="208"/>
      <c r="D17" s="206" t="str">
        <f>IF($V$1="非表示","",IF(ISERROR(MATCH(D15,Schedule!$A:$A,0)),"",IF(INDEX(Schedule!$1:$1048576,MATCH(D15,Schedule!$A:$A,0),5)=0,"",INDEX(Schedule!$1:$1048576,MATCH(D15,Schedule!$A:$A,0),5))))</f>
        <v>1/9_項目2</v>
      </c>
      <c r="E17" s="207"/>
      <c r="F17" s="208"/>
      <c r="G17" s="206" t="str">
        <f>IF($V$1="非表示","",IF(ISERROR(MATCH(G15,Schedule!$A:$A,0)),"",IF(INDEX(Schedule!$1:$1048576,MATCH(G15,Schedule!$A:$A,0),5)=0,"",INDEX(Schedule!$1:$1048576,MATCH(G15,Schedule!$A:$A,0),5))))</f>
        <v>1/10_項目2</v>
      </c>
      <c r="H17" s="207"/>
      <c r="I17" s="208"/>
      <c r="J17" s="206" t="str">
        <f>IF($V$1="非表示","",IF(ISERROR(MATCH(J15,Schedule!$A:$A,0)),"",IF(INDEX(Schedule!$1:$1048576,MATCH(J15,Schedule!$A:$A,0),5)=0,"",INDEX(Schedule!$1:$1048576,MATCH(J15,Schedule!$A:$A,0),5))))</f>
        <v>1/11_項目2</v>
      </c>
      <c r="K17" s="207"/>
      <c r="L17" s="208"/>
      <c r="M17" s="206" t="str">
        <f>IF($V$1="非表示","",IF(ISERROR(MATCH(M15,Schedule!$A:$A,0)),"",IF(INDEX(Schedule!$1:$1048576,MATCH(M15,Schedule!$A:$A,0),5)=0,"",INDEX(Schedule!$1:$1048576,MATCH(M15,Schedule!$A:$A,0),5))))</f>
        <v>1/12_項目2</v>
      </c>
      <c r="N17" s="207"/>
      <c r="O17" s="208"/>
      <c r="P17" s="206" t="str">
        <f>IF($V$1="非表示","",IF(ISERROR(MATCH(P15,Schedule!$A:$A,0)),"",IF(INDEX(Schedule!$1:$1048576,MATCH(P15,Schedule!$A:$A,0),5)=0,"",INDEX(Schedule!$1:$1048576,MATCH(P15,Schedule!$A:$A,0),5))))</f>
        <v>1/13_項目2</v>
      </c>
      <c r="Q17" s="207"/>
      <c r="R17" s="208"/>
      <c r="S17" s="206" t="str">
        <f>IF($V$1="非表示","",IF(ISERROR(MATCH(S15,Schedule!$A:$A,0)),"",IF(INDEX(Schedule!$1:$1048576,MATCH(S15,Schedule!$A:$A,0),5)=0,"",INDEX(Schedule!$1:$1048576,MATCH(S15,Schedule!$A:$A,0),5))))</f>
        <v>1/14_項目2</v>
      </c>
      <c r="T17" s="207"/>
      <c r="U17" s="208"/>
      <c r="W17" s="1">
        <f ca="1">IF(INDEX(Holiday!$E:$E,ROW(),1)=0,"",INDEX(Holiday!$E:$E,ROW(),1))</f>
        <v>40585</v>
      </c>
    </row>
    <row r="18" spans="1:23" ht="15" customHeight="1" x14ac:dyDescent="0.15">
      <c r="A18" s="206" t="str">
        <f>IF($V$1="非表示","",IF(ISERROR(MATCH(A15,Schedule!$A:$A,0)),"",IF(INDEX(Schedule!$1:$1048576,MATCH(A15,Schedule!$A:$A,0),6)=0,"",INDEX(Schedule!$1:$1048576,MATCH(A15,Schedule!$A:$A,0),6))))</f>
        <v>1/8_項目3</v>
      </c>
      <c r="B18" s="207"/>
      <c r="C18" s="208"/>
      <c r="D18" s="206" t="str">
        <f>IF($V$1="非表示","",IF(ISERROR(MATCH(D15,Schedule!$A:$A,0)),"",IF(INDEX(Schedule!$1:$1048576,MATCH(D15,Schedule!$A:$A,0),6)=0,"",INDEX(Schedule!$1:$1048576,MATCH(D15,Schedule!$A:$A,0),6))))</f>
        <v>1/9_項目3</v>
      </c>
      <c r="E18" s="207"/>
      <c r="F18" s="208"/>
      <c r="G18" s="206" t="str">
        <f>IF($V$1="非表示","",IF(ISERROR(MATCH(G15,Schedule!$A:$A,0)),"",IF(INDEX(Schedule!$1:$1048576,MATCH(G15,Schedule!$A:$A,0),6)=0,"",INDEX(Schedule!$1:$1048576,MATCH(G15,Schedule!$A:$A,0),6))))</f>
        <v>1/10_項目3</v>
      </c>
      <c r="H18" s="207"/>
      <c r="I18" s="208"/>
      <c r="J18" s="206" t="str">
        <f>IF($V$1="非表示","",IF(ISERROR(MATCH(J15,Schedule!$A:$A,0)),"",IF(INDEX(Schedule!$1:$1048576,MATCH(J15,Schedule!$A:$A,0),6)=0,"",INDEX(Schedule!$1:$1048576,MATCH(J15,Schedule!$A:$A,0),6))))</f>
        <v>1/11_項目3</v>
      </c>
      <c r="K18" s="207"/>
      <c r="L18" s="208"/>
      <c r="M18" s="206" t="str">
        <f>IF($V$1="非表示","",IF(ISERROR(MATCH(M15,Schedule!$A:$A,0)),"",IF(INDEX(Schedule!$1:$1048576,MATCH(M15,Schedule!$A:$A,0),6)=0,"",INDEX(Schedule!$1:$1048576,MATCH(M15,Schedule!$A:$A,0),6))))</f>
        <v>1/12_項目3</v>
      </c>
      <c r="N18" s="207"/>
      <c r="O18" s="208"/>
      <c r="P18" s="206" t="str">
        <f>IF($V$1="非表示","",IF(ISERROR(MATCH(P15,Schedule!$A:$A,0)),"",IF(INDEX(Schedule!$1:$1048576,MATCH(P15,Schedule!$A:$A,0),6)=0,"",INDEX(Schedule!$1:$1048576,MATCH(P15,Schedule!$A:$A,0),6))))</f>
        <v>1/13_項目3</v>
      </c>
      <c r="Q18" s="207"/>
      <c r="R18" s="208"/>
      <c r="S18" s="206" t="str">
        <f>IF($V$1="非表示","",IF(ISERROR(MATCH(S15,Schedule!$A:$A,0)),"",IF(INDEX(Schedule!$1:$1048576,MATCH(S15,Schedule!$A:$A,0),6)=0,"",INDEX(Schedule!$1:$1048576,MATCH(S15,Schedule!$A:$A,0),6))))</f>
        <v>1/14_項目3</v>
      </c>
      <c r="T18" s="207"/>
      <c r="U18" s="208"/>
      <c r="W18" s="1" t="str">
        <f ca="1">IF(INDEX(Holiday!$E:$E,ROW(),1)=0,"",INDEX(Holiday!$E:$E,ROW(),1))</f>
        <v/>
      </c>
    </row>
    <row r="19" spans="1:23" ht="50.1" customHeight="1" x14ac:dyDescent="0.15">
      <c r="A19" s="239">
        <f>S15+1</f>
        <v>40923</v>
      </c>
      <c r="B19" s="240"/>
      <c r="C19" s="241"/>
      <c r="D19" s="233">
        <f>A19+1</f>
        <v>40924</v>
      </c>
      <c r="E19" s="234"/>
      <c r="F19" s="235"/>
      <c r="G19" s="233">
        <f>D19+1</f>
        <v>40925</v>
      </c>
      <c r="H19" s="234"/>
      <c r="I19" s="235"/>
      <c r="J19" s="233">
        <f>G19+1</f>
        <v>40926</v>
      </c>
      <c r="K19" s="234"/>
      <c r="L19" s="235"/>
      <c r="M19" s="233">
        <f>J19+1</f>
        <v>40927</v>
      </c>
      <c r="N19" s="234"/>
      <c r="O19" s="235"/>
      <c r="P19" s="233">
        <f>M19+1</f>
        <v>40928</v>
      </c>
      <c r="Q19" s="234"/>
      <c r="R19" s="235"/>
      <c r="S19" s="236">
        <f>P19+1</f>
        <v>40929</v>
      </c>
      <c r="T19" s="237"/>
      <c r="U19" s="238"/>
      <c r="W19" s="1">
        <f ca="1">IF(INDEX(Holiday!$E:$E,ROW(),1)=0,"",INDEX(Holiday!$E:$E,ROW(),1))</f>
        <v>40623</v>
      </c>
    </row>
    <row r="20" spans="1:23" ht="15" customHeight="1" x14ac:dyDescent="0.15">
      <c r="A20" s="206" t="str">
        <f>IF($V$1="非表示","",IF(ISERROR(MATCH(A19,Schedule!$A:$A,0)),"",IF(INDEX(Schedule!$1:$1048576,MATCH(A19,Schedule!$A:$A,0),4)=0,"",INDEX(Schedule!$1:$1048576,MATCH(A19,Schedule!$A:$A,0),4))))</f>
        <v>1/15_項目1</v>
      </c>
      <c r="B20" s="207"/>
      <c r="C20" s="208"/>
      <c r="D20" s="206" t="str">
        <f>IF($V$1="非表示","",IF(ISERROR(MATCH(D19,Schedule!$A:$A,0)),"",IF(INDEX(Schedule!$1:$1048576,MATCH(D19,Schedule!$A:$A,0),4)=0,"",INDEX(Schedule!$1:$1048576,MATCH(D19,Schedule!$A:$A,0),4))))</f>
        <v>1/16_項目1</v>
      </c>
      <c r="E20" s="207"/>
      <c r="F20" s="208"/>
      <c r="G20" s="206" t="str">
        <f>IF($V$1="非表示","",IF(ISERROR(MATCH(G19,Schedule!$A:$A,0)),"",IF(INDEX(Schedule!$1:$1048576,MATCH(G19,Schedule!$A:$A,0),4)=0,"",INDEX(Schedule!$1:$1048576,MATCH(G19,Schedule!$A:$A,0),4))))</f>
        <v>1/17_項目1</v>
      </c>
      <c r="H20" s="207"/>
      <c r="I20" s="208"/>
      <c r="J20" s="206" t="str">
        <f>IF($V$1="非表示","",IF(ISERROR(MATCH(J19,Schedule!$A:$A,0)),"",IF(INDEX(Schedule!$1:$1048576,MATCH(J19,Schedule!$A:$A,0),4)=0,"",INDEX(Schedule!$1:$1048576,MATCH(J19,Schedule!$A:$A,0),4))))</f>
        <v>1/18_項目1</v>
      </c>
      <c r="K20" s="207"/>
      <c r="L20" s="208"/>
      <c r="M20" s="206" t="str">
        <f>IF($V$1="非表示","",IF(ISERROR(MATCH(M19,Schedule!$A:$A,0)),"",IF(INDEX(Schedule!$1:$1048576,MATCH(M19,Schedule!$A:$A,0),4)=0,"",INDEX(Schedule!$1:$1048576,MATCH(M19,Schedule!$A:$A,0),4))))</f>
        <v>1/19_項目1</v>
      </c>
      <c r="N20" s="207"/>
      <c r="O20" s="208"/>
      <c r="P20" s="206" t="str">
        <f>IF($V$1="非表示","",IF(ISERROR(MATCH(P19,Schedule!$A:$A,0)),"",IF(INDEX(Schedule!$1:$1048576,MATCH(P19,Schedule!$A:$A,0),4)=0,"",INDEX(Schedule!$1:$1048576,MATCH(P19,Schedule!$A:$A,0),4))))</f>
        <v>1/20_項目1</v>
      </c>
      <c r="Q20" s="207"/>
      <c r="R20" s="208"/>
      <c r="S20" s="206" t="str">
        <f>IF($V$1="非表示","",IF(ISERROR(MATCH(S19,Schedule!$A:$A,0)),"",IF(INDEX(Schedule!$1:$1048576,MATCH(S19,Schedule!$A:$A,0),4)=0,"",INDEX(Schedule!$1:$1048576,MATCH(S19,Schedule!$A:$A,0),4))))</f>
        <v>1/21_項目1</v>
      </c>
      <c r="T20" s="207"/>
      <c r="U20" s="208"/>
      <c r="W20" s="1" t="str">
        <f ca="1">IF(INDEX(Holiday!$E:$E,ROW(),1)=0,"",INDEX(Holiday!$E:$E,ROW(),1))</f>
        <v/>
      </c>
    </row>
    <row r="21" spans="1:23" ht="15" customHeight="1" x14ac:dyDescent="0.15">
      <c r="A21" s="206" t="str">
        <f>IF($V$1="非表示","",IF(ISERROR(MATCH(A19,Schedule!$A:$A,0)),"",IF(INDEX(Schedule!$1:$1048576,MATCH(A19,Schedule!$A:$A,0),5)=0,"",INDEX(Schedule!$1:$1048576,MATCH(A19,Schedule!$A:$A,0),5))))</f>
        <v>1/15_項目2</v>
      </c>
      <c r="B21" s="207"/>
      <c r="C21" s="208"/>
      <c r="D21" s="206" t="str">
        <f>IF($V$1="非表示","",IF(ISERROR(MATCH(D19,Schedule!$A:$A,0)),"",IF(INDEX(Schedule!$1:$1048576,MATCH(D19,Schedule!$A:$A,0),5)=0,"",INDEX(Schedule!$1:$1048576,MATCH(D19,Schedule!$A:$A,0),5))))</f>
        <v>1/16_項目2</v>
      </c>
      <c r="E21" s="207"/>
      <c r="F21" s="208"/>
      <c r="G21" s="206" t="str">
        <f>IF($V$1="非表示","",IF(ISERROR(MATCH(G19,Schedule!$A:$A,0)),"",IF(INDEX(Schedule!$1:$1048576,MATCH(G19,Schedule!$A:$A,0),5)=0,"",INDEX(Schedule!$1:$1048576,MATCH(G19,Schedule!$A:$A,0),5))))</f>
        <v>1/17_項目2</v>
      </c>
      <c r="H21" s="207"/>
      <c r="I21" s="208"/>
      <c r="J21" s="206" t="str">
        <f>IF($V$1="非表示","",IF(ISERROR(MATCH(J19,Schedule!$A:$A,0)),"",IF(INDEX(Schedule!$1:$1048576,MATCH(J19,Schedule!$A:$A,0),5)=0,"",INDEX(Schedule!$1:$1048576,MATCH(J19,Schedule!$A:$A,0),5))))</f>
        <v>1/18_項目2</v>
      </c>
      <c r="K21" s="207"/>
      <c r="L21" s="208"/>
      <c r="M21" s="206" t="str">
        <f>IF($V$1="非表示","",IF(ISERROR(MATCH(M19,Schedule!$A:$A,0)),"",IF(INDEX(Schedule!$1:$1048576,MATCH(M19,Schedule!$A:$A,0),5)=0,"",INDEX(Schedule!$1:$1048576,MATCH(M19,Schedule!$A:$A,0),5))))</f>
        <v>1/19_項目2</v>
      </c>
      <c r="N21" s="207"/>
      <c r="O21" s="208"/>
      <c r="P21" s="206" t="str">
        <f>IF($V$1="非表示","",IF(ISERROR(MATCH(P19,Schedule!$A:$A,0)),"",IF(INDEX(Schedule!$1:$1048576,MATCH(P19,Schedule!$A:$A,0),5)=0,"",INDEX(Schedule!$1:$1048576,MATCH(P19,Schedule!$A:$A,0),5))))</f>
        <v>1/20_項目2</v>
      </c>
      <c r="Q21" s="207"/>
      <c r="R21" s="208"/>
      <c r="S21" s="206" t="str">
        <f>IF($V$1="非表示","",IF(ISERROR(MATCH(S19,Schedule!$A:$A,0)),"",IF(INDEX(Schedule!$1:$1048576,MATCH(S19,Schedule!$A:$A,0),5)=0,"",INDEX(Schedule!$1:$1048576,MATCH(S19,Schedule!$A:$A,0),5))))</f>
        <v>1/21_項目2</v>
      </c>
      <c r="T21" s="207"/>
      <c r="U21" s="208"/>
      <c r="W21" s="1">
        <f ca="1">IF(INDEX(Holiday!$E:$E,ROW(),1)=0,"",INDEX(Holiday!$E:$E,ROW(),1))</f>
        <v>40662</v>
      </c>
    </row>
    <row r="22" spans="1:23" ht="15" customHeight="1" x14ac:dyDescent="0.15">
      <c r="A22" s="206" t="str">
        <f>IF($V$1="非表示","",IF(ISERROR(MATCH(A19,Schedule!$A:$A,0)),"",IF(INDEX(Schedule!$1:$1048576,MATCH(A19,Schedule!$A:$A,0),6)=0,"",INDEX(Schedule!$1:$1048576,MATCH(A19,Schedule!$A:$A,0),6))))</f>
        <v>1/15_項目3</v>
      </c>
      <c r="B22" s="207"/>
      <c r="C22" s="208"/>
      <c r="D22" s="206" t="str">
        <f>IF($V$1="非表示","",IF(ISERROR(MATCH(D19,Schedule!$A:$A,0)),"",IF(INDEX(Schedule!$1:$1048576,MATCH(D19,Schedule!$A:$A,0),6)=0,"",INDEX(Schedule!$1:$1048576,MATCH(D19,Schedule!$A:$A,0),6))))</f>
        <v>1/16_項目3</v>
      </c>
      <c r="E22" s="207"/>
      <c r="F22" s="208"/>
      <c r="G22" s="206" t="str">
        <f>IF($V$1="非表示","",IF(ISERROR(MATCH(G19,Schedule!$A:$A,0)),"",IF(INDEX(Schedule!$1:$1048576,MATCH(G19,Schedule!$A:$A,0),6)=0,"",INDEX(Schedule!$1:$1048576,MATCH(G19,Schedule!$A:$A,0),6))))</f>
        <v>1/17_項目3</v>
      </c>
      <c r="H22" s="207"/>
      <c r="I22" s="208"/>
      <c r="J22" s="206" t="str">
        <f>IF($V$1="非表示","",IF(ISERROR(MATCH(J19,Schedule!$A:$A,0)),"",IF(INDEX(Schedule!$1:$1048576,MATCH(J19,Schedule!$A:$A,0),6)=0,"",INDEX(Schedule!$1:$1048576,MATCH(J19,Schedule!$A:$A,0),6))))</f>
        <v>1/18_項目3</v>
      </c>
      <c r="K22" s="207"/>
      <c r="L22" s="208"/>
      <c r="M22" s="206" t="str">
        <f>IF($V$1="非表示","",IF(ISERROR(MATCH(M19,Schedule!$A:$A,0)),"",IF(INDEX(Schedule!$1:$1048576,MATCH(M19,Schedule!$A:$A,0),6)=0,"",INDEX(Schedule!$1:$1048576,MATCH(M19,Schedule!$A:$A,0),6))))</f>
        <v>1/19_項目3</v>
      </c>
      <c r="N22" s="207"/>
      <c r="O22" s="208"/>
      <c r="P22" s="206" t="str">
        <f>IF($V$1="非表示","",IF(ISERROR(MATCH(P19,Schedule!$A:$A,0)),"",IF(INDEX(Schedule!$1:$1048576,MATCH(P19,Schedule!$A:$A,0),6)=0,"",INDEX(Schedule!$1:$1048576,MATCH(P19,Schedule!$A:$A,0),6))))</f>
        <v>1/20_項目3</v>
      </c>
      <c r="Q22" s="207"/>
      <c r="R22" s="208"/>
      <c r="S22" s="206" t="str">
        <f>IF($V$1="非表示","",IF(ISERROR(MATCH(S19,Schedule!$A:$A,0)),"",IF(INDEX(Schedule!$1:$1048576,MATCH(S19,Schedule!$A:$A,0),6)=0,"",INDEX(Schedule!$1:$1048576,MATCH(S19,Schedule!$A:$A,0),6))))</f>
        <v>1/21_項目3</v>
      </c>
      <c r="T22" s="207"/>
      <c r="U22" s="208"/>
      <c r="W22" s="1" t="str">
        <f ca="1">IF(INDEX(Holiday!$E:$E,ROW(),1)=0,"",INDEX(Holiday!$E:$E,ROW(),1))</f>
        <v/>
      </c>
    </row>
    <row r="23" spans="1:23" ht="50.1" customHeight="1" x14ac:dyDescent="0.15">
      <c r="A23" s="239">
        <f>S19+1</f>
        <v>40930</v>
      </c>
      <c r="B23" s="240"/>
      <c r="C23" s="241"/>
      <c r="D23" s="233">
        <f>A23+1</f>
        <v>40931</v>
      </c>
      <c r="E23" s="234"/>
      <c r="F23" s="235"/>
      <c r="G23" s="233">
        <f>D23+1</f>
        <v>40932</v>
      </c>
      <c r="H23" s="234"/>
      <c r="I23" s="235"/>
      <c r="J23" s="233">
        <f>G23+1</f>
        <v>40933</v>
      </c>
      <c r="K23" s="234"/>
      <c r="L23" s="235"/>
      <c r="M23" s="233">
        <f>J23+1</f>
        <v>40934</v>
      </c>
      <c r="N23" s="234"/>
      <c r="O23" s="235"/>
      <c r="P23" s="233">
        <f>M23+1</f>
        <v>40935</v>
      </c>
      <c r="Q23" s="234"/>
      <c r="R23" s="235"/>
      <c r="S23" s="236">
        <f>P23+1</f>
        <v>40936</v>
      </c>
      <c r="T23" s="237"/>
      <c r="U23" s="238"/>
      <c r="W23" s="1" t="str">
        <f ca="1">IF(INDEX(Holiday!$E:$E,ROW(),1)=0,"",INDEX(Holiday!$E:$E,ROW(),1))</f>
        <v/>
      </c>
    </row>
    <row r="24" spans="1:23" ht="15" customHeight="1" x14ac:dyDescent="0.15">
      <c r="A24" s="206" t="str">
        <f>IF($V$1="非表示","",IF(ISERROR(MATCH(A23,Schedule!$A:$A,0)),"",IF(INDEX(Schedule!$1:$1048576,MATCH(A23,Schedule!$A:$A,0),4)=0,"",INDEX(Schedule!$1:$1048576,MATCH(A23,Schedule!$A:$A,0),4))))</f>
        <v>1/22_項目1</v>
      </c>
      <c r="B24" s="207"/>
      <c r="C24" s="208"/>
      <c r="D24" s="206" t="str">
        <f>IF($V$1="非表示","",IF(ISERROR(MATCH(D23,Schedule!$A:$A,0)),"",IF(INDEX(Schedule!$1:$1048576,MATCH(D23,Schedule!$A:$A,0),4)=0,"",INDEX(Schedule!$1:$1048576,MATCH(D23,Schedule!$A:$A,0),4))))</f>
        <v>1/23_項目1</v>
      </c>
      <c r="E24" s="207"/>
      <c r="F24" s="208"/>
      <c r="G24" s="206" t="str">
        <f>IF($V$1="非表示","",IF(ISERROR(MATCH(G23,Schedule!$A:$A,0)),"",IF(INDEX(Schedule!$1:$1048576,MATCH(G23,Schedule!$A:$A,0),4)=0,"",INDEX(Schedule!$1:$1048576,MATCH(G23,Schedule!$A:$A,0),4))))</f>
        <v>1/24_項目1</v>
      </c>
      <c r="H24" s="207"/>
      <c r="I24" s="208"/>
      <c r="J24" s="206" t="str">
        <f>IF($V$1="非表示","",IF(ISERROR(MATCH(J23,Schedule!$A:$A,0)),"",IF(INDEX(Schedule!$1:$1048576,MATCH(J23,Schedule!$A:$A,0),4)=0,"",INDEX(Schedule!$1:$1048576,MATCH(J23,Schedule!$A:$A,0),4))))</f>
        <v>1/25_項目1</v>
      </c>
      <c r="K24" s="207"/>
      <c r="L24" s="208"/>
      <c r="M24" s="206" t="str">
        <f>IF($V$1="非表示","",IF(ISERROR(MATCH(M23,Schedule!$A:$A,0)),"",IF(INDEX(Schedule!$1:$1048576,MATCH(M23,Schedule!$A:$A,0),4)=0,"",INDEX(Schedule!$1:$1048576,MATCH(M23,Schedule!$A:$A,0),4))))</f>
        <v/>
      </c>
      <c r="N24" s="207"/>
      <c r="O24" s="208"/>
      <c r="P24" s="206" t="str">
        <f>IF($V$1="非表示","",IF(ISERROR(MATCH(P23,Schedule!$A:$A,0)),"",IF(INDEX(Schedule!$1:$1048576,MATCH(P23,Schedule!$A:$A,0),4)=0,"",INDEX(Schedule!$1:$1048576,MATCH(P23,Schedule!$A:$A,0),4))))</f>
        <v/>
      </c>
      <c r="Q24" s="207"/>
      <c r="R24" s="208"/>
      <c r="S24" s="206" t="str">
        <f>IF($V$1="非表示","",IF(ISERROR(MATCH(S23,Schedule!$A:$A,0)),"",IF(INDEX(Schedule!$1:$1048576,MATCH(S23,Schedule!$A:$A,0),4)=0,"",INDEX(Schedule!$1:$1048576,MATCH(S23,Schedule!$A:$A,0),4))))</f>
        <v/>
      </c>
      <c r="T24" s="207"/>
      <c r="U24" s="208"/>
      <c r="W24" s="1">
        <f ca="1">IF(INDEX(Holiday!$E:$E,ROW(),1)=0,"",INDEX(Holiday!$E:$E,ROW(),1))</f>
        <v>40666</v>
      </c>
    </row>
    <row r="25" spans="1:23" ht="15" customHeight="1" x14ac:dyDescent="0.15">
      <c r="A25" s="206" t="str">
        <f>IF($V$1="非表示","",IF(ISERROR(MATCH(A23,Schedule!$A:$A,0)),"",IF(INDEX(Schedule!$1:$1048576,MATCH(A23,Schedule!$A:$A,0),5)=0,"",INDEX(Schedule!$1:$1048576,MATCH(A23,Schedule!$A:$A,0),5))))</f>
        <v>1/22_項目2</v>
      </c>
      <c r="B25" s="207"/>
      <c r="C25" s="208"/>
      <c r="D25" s="206" t="str">
        <f>IF($V$1="非表示","",IF(ISERROR(MATCH(D23,Schedule!$A:$A,0)),"",IF(INDEX(Schedule!$1:$1048576,MATCH(D23,Schedule!$A:$A,0),5)=0,"",INDEX(Schedule!$1:$1048576,MATCH(D23,Schedule!$A:$A,0),5))))</f>
        <v>1/23_項目2</v>
      </c>
      <c r="E25" s="207"/>
      <c r="F25" s="208"/>
      <c r="G25" s="206" t="str">
        <f>IF($V$1="非表示","",IF(ISERROR(MATCH(G23,Schedule!$A:$A,0)),"",IF(INDEX(Schedule!$1:$1048576,MATCH(G23,Schedule!$A:$A,0),5)=0,"",INDEX(Schedule!$1:$1048576,MATCH(G23,Schedule!$A:$A,0),5))))</f>
        <v>1/24_項目2</v>
      </c>
      <c r="H25" s="207"/>
      <c r="I25" s="208"/>
      <c r="J25" s="206" t="str">
        <f>IF($V$1="非表示","",IF(ISERROR(MATCH(J23,Schedule!$A:$A,0)),"",IF(INDEX(Schedule!$1:$1048576,MATCH(J23,Schedule!$A:$A,0),5)=0,"",INDEX(Schedule!$1:$1048576,MATCH(J23,Schedule!$A:$A,0),5))))</f>
        <v>1/25_項目2</v>
      </c>
      <c r="K25" s="207"/>
      <c r="L25" s="208"/>
      <c r="M25" s="206" t="str">
        <f>IF($V$1="非表示","",IF(ISERROR(MATCH(M23,Schedule!$A:$A,0)),"",IF(INDEX(Schedule!$1:$1048576,MATCH(M23,Schedule!$A:$A,0),5)=0,"",INDEX(Schedule!$1:$1048576,MATCH(M23,Schedule!$A:$A,0),5))))</f>
        <v/>
      </c>
      <c r="N25" s="207"/>
      <c r="O25" s="208"/>
      <c r="P25" s="206" t="str">
        <f>IF($V$1="非表示","",IF(ISERROR(MATCH(P23,Schedule!$A:$A,0)),"",IF(INDEX(Schedule!$1:$1048576,MATCH(P23,Schedule!$A:$A,0),5)=0,"",INDEX(Schedule!$1:$1048576,MATCH(P23,Schedule!$A:$A,0),5))))</f>
        <v/>
      </c>
      <c r="Q25" s="207"/>
      <c r="R25" s="208"/>
      <c r="S25" s="206" t="str">
        <f>IF($V$1="非表示","",IF(ISERROR(MATCH(S23,Schedule!$A:$A,0)),"",IF(INDEX(Schedule!$1:$1048576,MATCH(S23,Schedule!$A:$A,0),5)=0,"",INDEX(Schedule!$1:$1048576,MATCH(S23,Schedule!$A:$A,0),5))))</f>
        <v/>
      </c>
      <c r="T25" s="207"/>
      <c r="U25" s="208"/>
      <c r="W25" s="1">
        <f ca="1">IF(INDEX(Holiday!$E:$E,ROW(),1)=0,"",INDEX(Holiday!$E:$E,ROW(),1))</f>
        <v>40667</v>
      </c>
    </row>
    <row r="26" spans="1:23" ht="15" customHeight="1" x14ac:dyDescent="0.15">
      <c r="A26" s="206" t="str">
        <f>IF($V$1="非表示","",IF(ISERROR(MATCH(A23,Schedule!$A:$A,0)),"",IF(INDEX(Schedule!$1:$1048576,MATCH(A23,Schedule!$A:$A,0),6)=0,"",INDEX(Schedule!$1:$1048576,MATCH(A23,Schedule!$A:$A,0),6))))</f>
        <v>1/22_項目3</v>
      </c>
      <c r="B26" s="207"/>
      <c r="C26" s="208"/>
      <c r="D26" s="206" t="str">
        <f>IF($V$1="非表示","",IF(ISERROR(MATCH(D23,Schedule!$A:$A,0)),"",IF(INDEX(Schedule!$1:$1048576,MATCH(D23,Schedule!$A:$A,0),6)=0,"",INDEX(Schedule!$1:$1048576,MATCH(D23,Schedule!$A:$A,0),6))))</f>
        <v>1/23_項目3</v>
      </c>
      <c r="E26" s="207"/>
      <c r="F26" s="208"/>
      <c r="G26" s="206" t="str">
        <f>IF($V$1="非表示","",IF(ISERROR(MATCH(G23,Schedule!$A:$A,0)),"",IF(INDEX(Schedule!$1:$1048576,MATCH(G23,Schedule!$A:$A,0),6)=0,"",INDEX(Schedule!$1:$1048576,MATCH(G23,Schedule!$A:$A,0),6))))</f>
        <v>1/24_項目3</v>
      </c>
      <c r="H26" s="207"/>
      <c r="I26" s="208"/>
      <c r="J26" s="206" t="str">
        <f>IF($V$1="非表示","",IF(ISERROR(MATCH(J23,Schedule!$A:$A,0)),"",IF(INDEX(Schedule!$1:$1048576,MATCH(J23,Schedule!$A:$A,0),6)=0,"",INDEX(Schedule!$1:$1048576,MATCH(J23,Schedule!$A:$A,0),6))))</f>
        <v>1/25_項目3</v>
      </c>
      <c r="K26" s="207"/>
      <c r="L26" s="208"/>
      <c r="M26" s="206" t="str">
        <f>IF($V$1="非表示","",IF(ISERROR(MATCH(M23,Schedule!$A:$A,0)),"",IF(INDEX(Schedule!$1:$1048576,MATCH(M23,Schedule!$A:$A,0),6)=0,"",INDEX(Schedule!$1:$1048576,MATCH(M23,Schedule!$A:$A,0),6))))</f>
        <v/>
      </c>
      <c r="N26" s="207"/>
      <c r="O26" s="208"/>
      <c r="P26" s="206" t="str">
        <f>IF($V$1="非表示","",IF(ISERROR(MATCH(P23,Schedule!$A:$A,0)),"",IF(INDEX(Schedule!$1:$1048576,MATCH(P23,Schedule!$A:$A,0),6)=0,"",INDEX(Schedule!$1:$1048576,MATCH(P23,Schedule!$A:$A,0),6))))</f>
        <v/>
      </c>
      <c r="Q26" s="207"/>
      <c r="R26" s="208"/>
      <c r="S26" s="206" t="str">
        <f>IF($V$1="非表示","",IF(ISERROR(MATCH(S23,Schedule!$A:$A,0)),"",IF(INDEX(Schedule!$1:$1048576,MATCH(S23,Schedule!$A:$A,0),6)=0,"",INDEX(Schedule!$1:$1048576,MATCH(S23,Schedule!$A:$A,0),6))))</f>
        <v/>
      </c>
      <c r="T26" s="207"/>
      <c r="U26" s="208"/>
      <c r="W26" s="1">
        <f ca="1">IF(INDEX(Holiday!$E:$E,ROW(),1)=0,"",INDEX(Holiday!$E:$E,ROW(),1))</f>
        <v>40668</v>
      </c>
    </row>
    <row r="27" spans="1:23" ht="50.1" customHeight="1" x14ac:dyDescent="0.15">
      <c r="A27" s="239">
        <f>S23+1</f>
        <v>40937</v>
      </c>
      <c r="B27" s="240"/>
      <c r="C27" s="241"/>
      <c r="D27" s="233">
        <f>A27+1</f>
        <v>40938</v>
      </c>
      <c r="E27" s="234"/>
      <c r="F27" s="235"/>
      <c r="G27" s="233">
        <f>D27+1</f>
        <v>40939</v>
      </c>
      <c r="H27" s="234"/>
      <c r="I27" s="235"/>
      <c r="J27" s="233">
        <f>G27+1</f>
        <v>40940</v>
      </c>
      <c r="K27" s="234"/>
      <c r="L27" s="235"/>
      <c r="M27" s="233">
        <f>J27+1</f>
        <v>40941</v>
      </c>
      <c r="N27" s="234"/>
      <c r="O27" s="235"/>
      <c r="P27" s="233">
        <f>M27+1</f>
        <v>40942</v>
      </c>
      <c r="Q27" s="234"/>
      <c r="R27" s="235"/>
      <c r="S27" s="236">
        <f>P27+1</f>
        <v>40943</v>
      </c>
      <c r="T27" s="237"/>
      <c r="U27" s="238"/>
      <c r="W27" s="1" t="str">
        <f ca="1">IF(INDEX(Holiday!$E:$E,ROW(),1)=0,"",INDEX(Holiday!$E:$E,ROW(),1))</f>
        <v/>
      </c>
    </row>
    <row r="28" spans="1:23" ht="15" customHeight="1" x14ac:dyDescent="0.15">
      <c r="A28" s="206" t="str">
        <f>IF($V$1="非表示","",IF(ISERROR(MATCH(A27,Schedule!$A:$A,0)),"",IF(INDEX(Schedule!$1:$1048576,MATCH(A27,Schedule!$A:$A,0),4)=0,"",INDEX(Schedule!$1:$1048576,MATCH(A27,Schedule!$A:$A,0),4))))</f>
        <v/>
      </c>
      <c r="B28" s="207"/>
      <c r="C28" s="208"/>
      <c r="D28" s="206" t="str">
        <f>IF($V$1="非表示","",IF(ISERROR(MATCH(D27,Schedule!$A:$A,0)),"",IF(INDEX(Schedule!$1:$1048576,MATCH(D27,Schedule!$A:$A,0),4)=0,"",INDEX(Schedule!$1:$1048576,MATCH(D27,Schedule!$A:$A,0),4))))</f>
        <v/>
      </c>
      <c r="E28" s="207"/>
      <c r="F28" s="208"/>
      <c r="G28" s="206" t="str">
        <f>IF($V$1="非表示","",IF(ISERROR(MATCH(G27,Schedule!$A:$A,0)),"",IF(INDEX(Schedule!$1:$1048576,MATCH(G27,Schedule!$A:$A,0),4)=0,"",INDEX(Schedule!$1:$1048576,MATCH(G27,Schedule!$A:$A,0),4))))</f>
        <v/>
      </c>
      <c r="H28" s="207"/>
      <c r="I28" s="208"/>
      <c r="J28" s="206" t="str">
        <f>IF($V$1="非表示","",IF(ISERROR(MATCH(J27,Schedule!$A:$A,0)),"",IF(INDEX(Schedule!$1:$1048576,MATCH(J27,Schedule!$A:$A,0),4)=0,"",INDEX(Schedule!$1:$1048576,MATCH(J27,Schedule!$A:$A,0),4))))</f>
        <v/>
      </c>
      <c r="K28" s="207"/>
      <c r="L28" s="208"/>
      <c r="M28" s="206" t="str">
        <f>IF($V$1="非表示","",IF(ISERROR(MATCH(M27,Schedule!$A:$A,0)),"",IF(INDEX(Schedule!$1:$1048576,MATCH(M27,Schedule!$A:$A,0),4)=0,"",INDEX(Schedule!$1:$1048576,MATCH(M27,Schedule!$A:$A,0),4))))</f>
        <v/>
      </c>
      <c r="N28" s="207"/>
      <c r="O28" s="208"/>
      <c r="P28" s="206" t="str">
        <f>IF($V$1="非表示","",IF(ISERROR(MATCH(P27,Schedule!$A:$A,0)),"",IF(INDEX(Schedule!$1:$1048576,MATCH(P27,Schedule!$A:$A,0),4)=0,"",INDEX(Schedule!$1:$1048576,MATCH(P27,Schedule!$A:$A,0),4))))</f>
        <v/>
      </c>
      <c r="Q28" s="207"/>
      <c r="R28" s="208"/>
      <c r="S28" s="206" t="str">
        <f>IF($V$1="非表示","",IF(ISERROR(MATCH(S27,Schedule!$A:$A,0)),"",IF(INDEX(Schedule!$1:$1048576,MATCH(S27,Schedule!$A:$A,0),4)=0,"",INDEX(Schedule!$1:$1048576,MATCH(S27,Schedule!$A:$A,0),4))))</f>
        <v/>
      </c>
      <c r="T28" s="207"/>
      <c r="U28" s="208"/>
      <c r="W28" s="1">
        <f ca="1">IF(INDEX(Holiday!$E:$E,ROW(),1)=0,"",INDEX(Holiday!$E:$E,ROW(),1))</f>
        <v>40742</v>
      </c>
    </row>
    <row r="29" spans="1:23" ht="15" customHeight="1" x14ac:dyDescent="0.15">
      <c r="A29" s="206" t="str">
        <f>IF($V$1="非表示","",IF(ISERROR(MATCH(A27,Schedule!$A:$A,0)),"",IF(INDEX(Schedule!$1:$1048576,MATCH(A27,Schedule!$A:$A,0),5)=0,"",INDEX(Schedule!$1:$1048576,MATCH(A27,Schedule!$A:$A,0),5))))</f>
        <v/>
      </c>
      <c r="B29" s="207"/>
      <c r="C29" s="208"/>
      <c r="D29" s="206" t="str">
        <f>IF($V$1="非表示","",IF(ISERROR(MATCH(D27,Schedule!$A:$A,0)),"",IF(INDEX(Schedule!$1:$1048576,MATCH(D27,Schedule!$A:$A,0),5)=0,"",INDEX(Schedule!$1:$1048576,MATCH(D27,Schedule!$A:$A,0),5))))</f>
        <v/>
      </c>
      <c r="E29" s="207"/>
      <c r="F29" s="208"/>
      <c r="G29" s="206" t="str">
        <f>IF($V$1="非表示","",IF(ISERROR(MATCH(G27,Schedule!$A:$A,0)),"",IF(INDEX(Schedule!$1:$1048576,MATCH(G27,Schedule!$A:$A,0),5)=0,"",INDEX(Schedule!$1:$1048576,MATCH(G27,Schedule!$A:$A,0),5))))</f>
        <v/>
      </c>
      <c r="H29" s="207"/>
      <c r="I29" s="208"/>
      <c r="J29" s="206" t="str">
        <f>IF($V$1="非表示","",IF(ISERROR(MATCH(J27,Schedule!$A:$A,0)),"",IF(INDEX(Schedule!$1:$1048576,MATCH(J27,Schedule!$A:$A,0),5)=0,"",INDEX(Schedule!$1:$1048576,MATCH(J27,Schedule!$A:$A,0),5))))</f>
        <v/>
      </c>
      <c r="K29" s="207"/>
      <c r="L29" s="208"/>
      <c r="M29" s="206" t="str">
        <f>IF($V$1="非表示","",IF(ISERROR(MATCH(M27,Schedule!$A:$A,0)),"",IF(INDEX(Schedule!$1:$1048576,MATCH(M27,Schedule!$A:$A,0),5)=0,"",INDEX(Schedule!$1:$1048576,MATCH(M27,Schedule!$A:$A,0),5))))</f>
        <v/>
      </c>
      <c r="N29" s="207"/>
      <c r="O29" s="208"/>
      <c r="P29" s="206" t="str">
        <f>IF($V$1="非表示","",IF(ISERROR(MATCH(P27,Schedule!$A:$A,0)),"",IF(INDEX(Schedule!$1:$1048576,MATCH(P27,Schedule!$A:$A,0),5)=0,"",INDEX(Schedule!$1:$1048576,MATCH(P27,Schedule!$A:$A,0),5))))</f>
        <v/>
      </c>
      <c r="Q29" s="207"/>
      <c r="R29" s="208"/>
      <c r="S29" s="206" t="str">
        <f>IF($V$1="非表示","",IF(ISERROR(MATCH(S27,Schedule!$A:$A,0)),"",IF(INDEX(Schedule!$1:$1048576,MATCH(S27,Schedule!$A:$A,0),5)=0,"",INDEX(Schedule!$1:$1048576,MATCH(S27,Schedule!$A:$A,0),5))))</f>
        <v/>
      </c>
      <c r="T29" s="207"/>
      <c r="U29" s="208"/>
      <c r="W29" s="1" t="str">
        <f ca="1">IF(INDEX(Holiday!$E:$E,ROW(),1)=0,"",INDEX(Holiday!$E:$E,ROW(),1))</f>
        <v/>
      </c>
    </row>
    <row r="30" spans="1:23" ht="15" customHeight="1" x14ac:dyDescent="0.15">
      <c r="A30" s="206" t="str">
        <f>IF($V$1="非表示","",IF(ISERROR(MATCH(A27,Schedule!$A:$A,0)),"",IF(INDEX(Schedule!$1:$1048576,MATCH(A27,Schedule!$A:$A,0),6)=0,"",INDEX(Schedule!$1:$1048576,MATCH(A27,Schedule!$A:$A,0),6))))</f>
        <v/>
      </c>
      <c r="B30" s="207"/>
      <c r="C30" s="208"/>
      <c r="D30" s="206" t="str">
        <f>IF($V$1="非表示","",IF(ISERROR(MATCH(D27,Schedule!$A:$A,0)),"",IF(INDEX(Schedule!$1:$1048576,MATCH(D27,Schedule!$A:$A,0),6)=0,"",INDEX(Schedule!$1:$1048576,MATCH(D27,Schedule!$A:$A,0),6))))</f>
        <v/>
      </c>
      <c r="E30" s="207"/>
      <c r="F30" s="208"/>
      <c r="G30" s="206" t="str">
        <f>IF($V$1="非表示","",IF(ISERROR(MATCH(G27,Schedule!$A:$A,0)),"",IF(INDEX(Schedule!$1:$1048576,MATCH(G27,Schedule!$A:$A,0),6)=0,"",INDEX(Schedule!$1:$1048576,MATCH(G27,Schedule!$A:$A,0),6))))</f>
        <v/>
      </c>
      <c r="H30" s="207"/>
      <c r="I30" s="208"/>
      <c r="J30" s="206" t="str">
        <f>IF($V$1="非表示","",IF(ISERROR(MATCH(J27,Schedule!$A:$A,0)),"",IF(INDEX(Schedule!$1:$1048576,MATCH(J27,Schedule!$A:$A,0),6)=0,"",INDEX(Schedule!$1:$1048576,MATCH(J27,Schedule!$A:$A,0),6))))</f>
        <v/>
      </c>
      <c r="K30" s="207"/>
      <c r="L30" s="208"/>
      <c r="M30" s="206" t="str">
        <f>IF($V$1="非表示","",IF(ISERROR(MATCH(M27,Schedule!$A:$A,0)),"",IF(INDEX(Schedule!$1:$1048576,MATCH(M27,Schedule!$A:$A,0),6)=0,"",INDEX(Schedule!$1:$1048576,MATCH(M27,Schedule!$A:$A,0),6))))</f>
        <v/>
      </c>
      <c r="N30" s="207"/>
      <c r="O30" s="208"/>
      <c r="P30" s="206" t="str">
        <f>IF($V$1="非表示","",IF(ISERROR(MATCH(P27,Schedule!$A:$A,0)),"",IF(INDEX(Schedule!$1:$1048576,MATCH(P27,Schedule!$A:$A,0),6)=0,"",INDEX(Schedule!$1:$1048576,MATCH(P27,Schedule!$A:$A,0),6))))</f>
        <v/>
      </c>
      <c r="Q30" s="207"/>
      <c r="R30" s="208"/>
      <c r="S30" s="206" t="str">
        <f>IF($V$1="非表示","",IF(ISERROR(MATCH(S27,Schedule!$A:$A,0)),"",IF(INDEX(Schedule!$1:$1048576,MATCH(S27,Schedule!$A:$A,0),6)=0,"",INDEX(Schedule!$1:$1048576,MATCH(S27,Schedule!$A:$A,0),6))))</f>
        <v/>
      </c>
      <c r="T30" s="207"/>
      <c r="U30" s="208"/>
      <c r="W30" s="1">
        <f ca="1">IF(INDEX(Holiday!$E:$E,ROW(),1)=0,"",INDEX(Holiday!$E:$E,ROW(),1))</f>
        <v>40805</v>
      </c>
    </row>
    <row r="31" spans="1:23" ht="50.1" customHeight="1" x14ac:dyDescent="0.15">
      <c r="A31" s="239">
        <f>S27+1</f>
        <v>40944</v>
      </c>
      <c r="B31" s="240"/>
      <c r="C31" s="241"/>
      <c r="D31" s="233">
        <f>A31+1</f>
        <v>40945</v>
      </c>
      <c r="E31" s="234"/>
      <c r="F31" s="235"/>
      <c r="G31" s="233">
        <f>D31+1</f>
        <v>40946</v>
      </c>
      <c r="H31" s="234"/>
      <c r="I31" s="235"/>
      <c r="J31" s="233">
        <f>G31+1</f>
        <v>40947</v>
      </c>
      <c r="K31" s="234"/>
      <c r="L31" s="235"/>
      <c r="M31" s="233">
        <f>J31+1</f>
        <v>40948</v>
      </c>
      <c r="N31" s="234"/>
      <c r="O31" s="235"/>
      <c r="P31" s="233">
        <f>M31+1</f>
        <v>40949</v>
      </c>
      <c r="Q31" s="234"/>
      <c r="R31" s="235"/>
      <c r="S31" s="236">
        <f>P31+1</f>
        <v>40950</v>
      </c>
      <c r="T31" s="237"/>
      <c r="U31" s="238"/>
      <c r="W31" s="1" t="str">
        <f ca="1">IF(INDEX(Holiday!$E:$E,ROW(),1)=0,"",INDEX(Holiday!$E:$E,ROW(),1))</f>
        <v/>
      </c>
    </row>
    <row r="32" spans="1:23" ht="15" customHeight="1" x14ac:dyDescent="0.15">
      <c r="A32" s="206" t="str">
        <f>IF($V$1="非表示","",IF(ISERROR(MATCH(A31,Schedule!$A:$A,0)),"",IF(INDEX(Schedule!$1:$1048576,MATCH(A31,Schedule!$A:$A,0),4)=0,"",INDEX(Schedule!$1:$1048576,MATCH(A31,Schedule!$A:$A,0),4))))</f>
        <v/>
      </c>
      <c r="B32" s="207"/>
      <c r="C32" s="208"/>
      <c r="D32" s="206" t="str">
        <f>IF($V$1="非表示","",IF(ISERROR(MATCH(D31,Schedule!$A:$A,0)),"",IF(INDEX(Schedule!$1:$1048576,MATCH(D31,Schedule!$A:$A,0),4)=0,"",INDEX(Schedule!$1:$1048576,MATCH(D31,Schedule!$A:$A,0),4))))</f>
        <v/>
      </c>
      <c r="E32" s="207"/>
      <c r="F32" s="208"/>
      <c r="G32" s="206" t="str">
        <f>IF($V$1="非表示","",IF(ISERROR(MATCH(G31,Schedule!$A:$A,0)),"",IF(INDEX(Schedule!$1:$1048576,MATCH(G31,Schedule!$A:$A,0),4)=0,"",INDEX(Schedule!$1:$1048576,MATCH(G31,Schedule!$A:$A,0),4))))</f>
        <v/>
      </c>
      <c r="H32" s="207"/>
      <c r="I32" s="208"/>
      <c r="J32" s="206" t="str">
        <f>IF($V$1="非表示","",IF(ISERROR(MATCH(J31,Schedule!$A:$A,0)),"",IF(INDEX(Schedule!$1:$1048576,MATCH(J31,Schedule!$A:$A,0),4)=0,"",INDEX(Schedule!$1:$1048576,MATCH(J31,Schedule!$A:$A,0),4))))</f>
        <v/>
      </c>
      <c r="K32" s="207"/>
      <c r="L32" s="208"/>
      <c r="M32" s="206" t="str">
        <f>IF($V$1="非表示","",IF(ISERROR(MATCH(M31,Schedule!$A:$A,0)),"",IF(INDEX(Schedule!$1:$1048576,MATCH(M31,Schedule!$A:$A,0),4)=0,"",INDEX(Schedule!$1:$1048576,MATCH(M31,Schedule!$A:$A,0),4))))</f>
        <v/>
      </c>
      <c r="N32" s="207"/>
      <c r="O32" s="208"/>
      <c r="P32" s="206" t="str">
        <f>IF($V$1="非表示","",IF(ISERROR(MATCH(P31,Schedule!$A:$A,0)),"",IF(INDEX(Schedule!$1:$1048576,MATCH(P31,Schedule!$A:$A,0),4)=0,"",INDEX(Schedule!$1:$1048576,MATCH(P31,Schedule!$A:$A,0),4))))</f>
        <v/>
      </c>
      <c r="Q32" s="207"/>
      <c r="R32" s="208"/>
      <c r="S32" s="206" t="str">
        <f>IF($V$1="非表示","",IF(ISERROR(MATCH(S31,Schedule!$A:$A,0)),"",IF(INDEX(Schedule!$1:$1048576,MATCH(S31,Schedule!$A:$A,0),4)=0,"",INDEX(Schedule!$1:$1048576,MATCH(S31,Schedule!$A:$A,0),4))))</f>
        <v/>
      </c>
      <c r="T32" s="207"/>
      <c r="U32" s="208"/>
      <c r="W32" s="1">
        <f ca="1">IF(INDEX(Holiday!$E:$E,ROW(),1)=0,"",INDEX(Holiday!$E:$E,ROW(),1))</f>
        <v>40809</v>
      </c>
    </row>
    <row r="33" spans="1:23" ht="15" customHeight="1" x14ac:dyDescent="0.15">
      <c r="A33" s="206" t="str">
        <f>IF($V$1="非表示","",IF(ISERROR(MATCH(A31,Schedule!$A:$A,0)),"",IF(INDEX(Schedule!$1:$1048576,MATCH(A31,Schedule!$A:$A,0),5)=0,"",INDEX(Schedule!$1:$1048576,MATCH(A31,Schedule!$A:$A,0),5))))</f>
        <v/>
      </c>
      <c r="B33" s="207"/>
      <c r="C33" s="208"/>
      <c r="D33" s="206" t="str">
        <f>IF($V$1="非表示","",IF(ISERROR(MATCH(D31,Schedule!$A:$A,0)),"",IF(INDEX(Schedule!$1:$1048576,MATCH(D31,Schedule!$A:$A,0),5)=0,"",INDEX(Schedule!$1:$1048576,MATCH(D31,Schedule!$A:$A,0),5))))</f>
        <v/>
      </c>
      <c r="E33" s="207"/>
      <c r="F33" s="208"/>
      <c r="G33" s="206" t="str">
        <f>IF($V$1="非表示","",IF(ISERROR(MATCH(G31,Schedule!$A:$A,0)),"",IF(INDEX(Schedule!$1:$1048576,MATCH(G31,Schedule!$A:$A,0),5)=0,"",INDEX(Schedule!$1:$1048576,MATCH(G31,Schedule!$A:$A,0),5))))</f>
        <v/>
      </c>
      <c r="H33" s="207"/>
      <c r="I33" s="208"/>
      <c r="J33" s="206" t="str">
        <f>IF($V$1="非表示","",IF(ISERROR(MATCH(J31,Schedule!$A:$A,0)),"",IF(INDEX(Schedule!$1:$1048576,MATCH(J31,Schedule!$A:$A,0),5)=0,"",INDEX(Schedule!$1:$1048576,MATCH(J31,Schedule!$A:$A,0),5))))</f>
        <v/>
      </c>
      <c r="K33" s="207"/>
      <c r="L33" s="208"/>
      <c r="M33" s="206" t="str">
        <f>IF($V$1="非表示","",IF(ISERROR(MATCH(M31,Schedule!$A:$A,0)),"",IF(INDEX(Schedule!$1:$1048576,MATCH(M31,Schedule!$A:$A,0),5)=0,"",INDEX(Schedule!$1:$1048576,MATCH(M31,Schedule!$A:$A,0),5))))</f>
        <v/>
      </c>
      <c r="N33" s="207"/>
      <c r="O33" s="208"/>
      <c r="P33" s="206" t="str">
        <f>IF($V$1="非表示","",IF(ISERROR(MATCH(P31,Schedule!$A:$A,0)),"",IF(INDEX(Schedule!$1:$1048576,MATCH(P31,Schedule!$A:$A,0),5)=0,"",INDEX(Schedule!$1:$1048576,MATCH(P31,Schedule!$A:$A,0),5))))</f>
        <v/>
      </c>
      <c r="Q33" s="207"/>
      <c r="R33" s="208"/>
      <c r="S33" s="206" t="str">
        <f>IF($V$1="非表示","",IF(ISERROR(MATCH(S31,Schedule!$A:$A,0)),"",IF(INDEX(Schedule!$1:$1048576,MATCH(S31,Schedule!$A:$A,0),5)=0,"",INDEX(Schedule!$1:$1048576,MATCH(S31,Schedule!$A:$A,0),5))))</f>
        <v/>
      </c>
      <c r="T33" s="207"/>
      <c r="U33" s="208"/>
      <c r="W33" s="1" t="str">
        <f ca="1">IF(INDEX(Holiday!$E:$E,ROW(),1)=0,"",INDEX(Holiday!$E:$E,ROW(),1))</f>
        <v/>
      </c>
    </row>
    <row r="34" spans="1:23" ht="15" customHeight="1" x14ac:dyDescent="0.15">
      <c r="A34" s="206" t="str">
        <f>IF($V$1="非表示","",IF(ISERROR(MATCH(A31,Schedule!$A:$A,0)),"",IF(INDEX(Schedule!$1:$1048576,MATCH(A31,Schedule!$A:$A,0),6)=0,"",INDEX(Schedule!$1:$1048576,MATCH(A31,Schedule!$A:$A,0),6))))</f>
        <v/>
      </c>
      <c r="B34" s="207"/>
      <c r="C34" s="208"/>
      <c r="D34" s="206" t="str">
        <f>IF($V$1="非表示","",IF(ISERROR(MATCH(D31,Schedule!$A:$A,0)),"",IF(INDEX(Schedule!$1:$1048576,MATCH(D31,Schedule!$A:$A,0),6)=0,"",INDEX(Schedule!$1:$1048576,MATCH(D31,Schedule!$A:$A,0),6))))</f>
        <v/>
      </c>
      <c r="E34" s="207"/>
      <c r="F34" s="208"/>
      <c r="G34" s="206" t="str">
        <f>IF($V$1="非表示","",IF(ISERROR(MATCH(G31,Schedule!$A:$A,0)),"",IF(INDEX(Schedule!$1:$1048576,MATCH(G31,Schedule!$A:$A,0),6)=0,"",INDEX(Schedule!$1:$1048576,MATCH(G31,Schedule!$A:$A,0),6))))</f>
        <v/>
      </c>
      <c r="H34" s="207"/>
      <c r="I34" s="208"/>
      <c r="J34" s="206" t="str">
        <f>IF($V$1="非表示","",IF(ISERROR(MATCH(J31,Schedule!$A:$A,0)),"",IF(INDEX(Schedule!$1:$1048576,MATCH(J31,Schedule!$A:$A,0),6)=0,"",INDEX(Schedule!$1:$1048576,MATCH(J31,Schedule!$A:$A,0),6))))</f>
        <v/>
      </c>
      <c r="K34" s="207"/>
      <c r="L34" s="208"/>
      <c r="M34" s="206" t="str">
        <f>IF($V$1="非表示","",IF(ISERROR(MATCH(M31,Schedule!$A:$A,0)),"",IF(INDEX(Schedule!$1:$1048576,MATCH(M31,Schedule!$A:$A,0),6)=0,"",INDEX(Schedule!$1:$1048576,MATCH(M31,Schedule!$A:$A,0),6))))</f>
        <v/>
      </c>
      <c r="N34" s="207"/>
      <c r="O34" s="208"/>
      <c r="P34" s="206" t="str">
        <f>IF($V$1="非表示","",IF(ISERROR(MATCH(P31,Schedule!$A:$A,0)),"",IF(INDEX(Schedule!$1:$1048576,MATCH(P31,Schedule!$A:$A,0),6)=0,"",INDEX(Schedule!$1:$1048576,MATCH(P31,Schedule!$A:$A,0),6))))</f>
        <v/>
      </c>
      <c r="Q34" s="207"/>
      <c r="R34" s="208"/>
      <c r="S34" s="206" t="str">
        <f>IF($V$1="非表示","",IF(ISERROR(MATCH(S31,Schedule!$A:$A,0)),"",IF(INDEX(Schedule!$1:$1048576,MATCH(S31,Schedule!$A:$A,0),6)=0,"",INDEX(Schedule!$1:$1048576,MATCH(S31,Schedule!$A:$A,0),6))))</f>
        <v/>
      </c>
      <c r="T34" s="207"/>
      <c r="U34" s="208"/>
      <c r="W34" s="1">
        <f ca="1">IF(INDEX(Holiday!$E:$E,ROW(),1)=0,"",INDEX(Holiday!$E:$E,ROW(),1))</f>
        <v>40826</v>
      </c>
    </row>
    <row r="35" spans="1:23" x14ac:dyDescent="0.15">
      <c r="W35" s="1" t="str">
        <f ca="1">IF(INDEX(Holiday!$E:$E,ROW(),1)=0,"",INDEX(Holiday!$E:$E,ROW(),1))</f>
        <v/>
      </c>
    </row>
    <row r="36" spans="1:23" ht="15" x14ac:dyDescent="0.15">
      <c r="G36" s="211" t="str">
        <f>IF(INDEX(組織名!$1:$1048576,1,2)=0,"",INDEX(組織名!$1:$1048576,1,2))</f>
        <v>xls-hashimoto</v>
      </c>
      <c r="H36" s="211"/>
      <c r="I36" s="211"/>
      <c r="J36" s="211"/>
      <c r="K36" s="211"/>
      <c r="L36" s="211"/>
      <c r="M36" s="211"/>
      <c r="N36" s="211"/>
      <c r="O36" s="211"/>
      <c r="W36" s="1">
        <f ca="1">IF(INDEX(Holiday!$E:$E,ROW(),1)=0,"",INDEX(Holiday!$E:$E,ROW(),1))</f>
        <v>40850</v>
      </c>
    </row>
    <row r="37" spans="1:23" x14ac:dyDescent="0.15">
      <c r="W37" s="1" t="str">
        <f ca="1">IF(INDEX(Holiday!$E:$E,ROW(),1)=0,"",INDEX(Holiday!$E:$E,ROW(),1))</f>
        <v/>
      </c>
    </row>
    <row r="38" spans="1:23" x14ac:dyDescent="0.15">
      <c r="W38" s="1">
        <f ca="1">IF(INDEX(Holiday!$E:$E,ROW(),1)=0,"",INDEX(Holiday!$E:$E,ROW(),1))</f>
        <v>40870</v>
      </c>
    </row>
    <row r="39" spans="1:23" x14ac:dyDescent="0.15">
      <c r="W39" s="1" t="str">
        <f ca="1">IF(INDEX(Holiday!$E:$E,ROW(),1)=0,"",INDEX(Holiday!$E:$E,ROW(),1))</f>
        <v/>
      </c>
    </row>
    <row r="40" spans="1:23" x14ac:dyDescent="0.15">
      <c r="W40" s="1">
        <f ca="1">IF(INDEX(Holiday!$E:$E,ROW(),1)=0,"",INDEX(Holiday!$E:$E,ROW(),1))</f>
        <v>40900</v>
      </c>
    </row>
    <row r="41" spans="1:23" x14ac:dyDescent="0.15">
      <c r="W41" s="1" t="str">
        <f ca="1">IF(INDEX(Holiday!$E:$E,ROW(),1)=0,"",INDEX(Holiday!$E:$E,ROW(),1))</f>
        <v/>
      </c>
    </row>
    <row r="42" spans="1:23" x14ac:dyDescent="0.15">
      <c r="W42" s="1">
        <f ca="1">IF(INDEX(Holiday!$E:$E,ROW(),1)=0,"",INDEX(Holiday!$E:$E,ROW(),1))</f>
        <v>40907</v>
      </c>
    </row>
    <row r="43" spans="1:23" x14ac:dyDescent="0.15">
      <c r="W43" s="1">
        <f ca="1">IF(INDEX(Holiday!$E:$E,ROW(),1)=0,"",INDEX(Holiday!$E:$E,ROW(),1))</f>
        <v>40908</v>
      </c>
    </row>
    <row r="44" spans="1:23" x14ac:dyDescent="0.15">
      <c r="W44" s="1">
        <f ca="1">IF(INDEX(Holiday!$E:$E,ROW(),1)=0,"",INDEX(Holiday!$E:$E,ROW(),1))</f>
        <v>40909</v>
      </c>
    </row>
    <row r="45" spans="1:23" x14ac:dyDescent="0.15">
      <c r="W45" s="1">
        <f ca="1">IF(INDEX(Holiday!$E:$E,ROW(),1)=0,"",INDEX(Holiday!$E:$E,ROW(),1))</f>
        <v>40910</v>
      </c>
    </row>
    <row r="46" spans="1:23" x14ac:dyDescent="0.15">
      <c r="W46" s="1">
        <f ca="1">IF(INDEX(Holiday!$E:$E,ROW(),1)=0,"",INDEX(Holiday!$E:$E,ROW(),1))</f>
        <v>40911</v>
      </c>
    </row>
    <row r="47" spans="1:23" x14ac:dyDescent="0.15">
      <c r="W47" s="1" t="str">
        <f ca="1">IF(INDEX(Holiday!$E:$E,ROW(),1)=0,"",INDEX(Holiday!$E:$E,ROW(),1))</f>
        <v/>
      </c>
    </row>
    <row r="48" spans="1:23" x14ac:dyDescent="0.15">
      <c r="W48" s="1">
        <f ca="1">IF(INDEX(Holiday!$E:$E,ROW(),1)=0,"",INDEX(Holiday!$E:$E,ROW(),1))</f>
        <v>40917</v>
      </c>
    </row>
    <row r="49" spans="23:23" x14ac:dyDescent="0.15">
      <c r="W49" s="1" t="str">
        <f ca="1">IF(INDEX(Holiday!$E:$E,ROW(),1)=0,"",INDEX(Holiday!$E:$E,ROW(),1))</f>
        <v/>
      </c>
    </row>
    <row r="50" spans="23:23" x14ac:dyDescent="0.15">
      <c r="W50" s="1">
        <f ca="1">IF(INDEX(Holiday!$E:$E,ROW(),1)=0,"",INDEX(Holiday!$E:$E,ROW(),1))</f>
        <v>40950</v>
      </c>
    </row>
    <row r="51" spans="23:23" x14ac:dyDescent="0.15">
      <c r="W51" s="1" t="str">
        <f ca="1">IF(INDEX(Holiday!$E:$E,ROW(),1)=0,"",INDEX(Holiday!$E:$E,ROW(),1))</f>
        <v/>
      </c>
    </row>
    <row r="52" spans="23:23" x14ac:dyDescent="0.15">
      <c r="W52" s="1">
        <f ca="1">IF(INDEX(Holiday!$E:$E,ROW(),1)=0,"",INDEX(Holiday!$E:$E,ROW(),1))</f>
        <v>40988</v>
      </c>
    </row>
    <row r="53" spans="23:23" x14ac:dyDescent="0.15">
      <c r="W53" s="1" t="str">
        <f ca="1">IF(INDEX(Holiday!$E:$E,ROW(),1)=0,"",INDEX(Holiday!$E:$E,ROW(),1))</f>
        <v/>
      </c>
    </row>
    <row r="54" spans="23:23" x14ac:dyDescent="0.15">
      <c r="W54" s="1">
        <f ca="1">IF(INDEX(Holiday!$E:$E,ROW(),1)=0,"",INDEX(Holiday!$E:$E,ROW(),1))</f>
        <v>41028</v>
      </c>
    </row>
    <row r="55" spans="23:23" x14ac:dyDescent="0.15">
      <c r="W55" s="1">
        <f ca="1">IF(INDEX(Holiday!$E:$E,ROW(),1)=0,"",INDEX(Holiday!$E:$E,ROW(),1))</f>
        <v>41029</v>
      </c>
    </row>
    <row r="56" spans="23:23" x14ac:dyDescent="0.15">
      <c r="W56" s="1" t="str">
        <f ca="1">IF(INDEX(Holiday!$E:$E,ROW(),1)=0,"",INDEX(Holiday!$E:$E,ROW(),1))</f>
        <v/>
      </c>
    </row>
    <row r="57" spans="23:23" x14ac:dyDescent="0.15">
      <c r="W57" s="1">
        <f ca="1">IF(INDEX(Holiday!$E:$E,ROW(),1)=0,"",INDEX(Holiday!$E:$E,ROW(),1))</f>
        <v>41032</v>
      </c>
    </row>
    <row r="58" spans="23:23" x14ac:dyDescent="0.15">
      <c r="W58" s="1">
        <f ca="1">IF(INDEX(Holiday!$E:$E,ROW(),1)=0,"",INDEX(Holiday!$E:$E,ROW(),1))</f>
        <v>41033</v>
      </c>
    </row>
    <row r="59" spans="23:23" x14ac:dyDescent="0.15">
      <c r="W59" s="1">
        <f ca="1">IF(INDEX(Holiday!$E:$E,ROW(),1)=0,"",INDEX(Holiday!$E:$E,ROW(),1))</f>
        <v>41034</v>
      </c>
    </row>
    <row r="60" spans="23:23" x14ac:dyDescent="0.15">
      <c r="W60" s="1" t="str">
        <f ca="1">IF(INDEX(Holiday!$E:$E,ROW(),1)=0,"",INDEX(Holiday!$E:$E,ROW(),1))</f>
        <v/>
      </c>
    </row>
    <row r="61" spans="23:23" x14ac:dyDescent="0.15">
      <c r="W61" s="1">
        <f ca="1">IF(INDEX(Holiday!$E:$E,ROW(),1)=0,"",INDEX(Holiday!$E:$E,ROW(),1))</f>
        <v>41106</v>
      </c>
    </row>
    <row r="62" spans="23:23" x14ac:dyDescent="0.15">
      <c r="W62" s="1" t="str">
        <f ca="1">IF(INDEX(Holiday!$E:$E,ROW(),1)=0,"",INDEX(Holiday!$E:$E,ROW(),1))</f>
        <v/>
      </c>
    </row>
    <row r="63" spans="23:23" x14ac:dyDescent="0.15">
      <c r="W63" s="1">
        <f ca="1">IF(INDEX(Holiday!$E:$E,ROW(),1)=0,"",INDEX(Holiday!$E:$E,ROW(),1))</f>
        <v>41169</v>
      </c>
    </row>
    <row r="64" spans="23:23" x14ac:dyDescent="0.15">
      <c r="W64" s="1" t="str">
        <f ca="1">IF(INDEX(Holiday!$E:$E,ROW(),1)=0,"",INDEX(Holiday!$E:$E,ROW(),1))</f>
        <v/>
      </c>
    </row>
    <row r="65" spans="23:23" x14ac:dyDescent="0.15">
      <c r="W65" s="1">
        <f ca="1">IF(INDEX(Holiday!$E:$E,ROW(),1)=0,"",INDEX(Holiday!$E:$E,ROW(),1))</f>
        <v>41174</v>
      </c>
    </row>
    <row r="66" spans="23:23" x14ac:dyDescent="0.15">
      <c r="W66" s="1" t="str">
        <f ca="1">IF(INDEX(Holiday!$E:$E,ROW(),1)=0,"",INDEX(Holiday!$E:$E,ROW(),1))</f>
        <v/>
      </c>
    </row>
    <row r="67" spans="23:23" x14ac:dyDescent="0.15">
      <c r="W67" s="1">
        <f ca="1">IF(INDEX(Holiday!$E:$E,ROW(),1)=0,"",INDEX(Holiday!$E:$E,ROW(),1))</f>
        <v>41190</v>
      </c>
    </row>
    <row r="68" spans="23:23" x14ac:dyDescent="0.15">
      <c r="W68" s="1" t="str">
        <f ca="1">IF(INDEX(Holiday!$E:$E,ROW(),1)=0,"",INDEX(Holiday!$E:$E,ROW(),1))</f>
        <v/>
      </c>
    </row>
    <row r="69" spans="23:23" x14ac:dyDescent="0.15">
      <c r="W69" s="1">
        <f ca="1">IF(INDEX(Holiday!$E:$E,ROW(),1)=0,"",INDEX(Holiday!$E:$E,ROW(),1))</f>
        <v>41216</v>
      </c>
    </row>
    <row r="70" spans="23:23" x14ac:dyDescent="0.15">
      <c r="W70" s="1" t="str">
        <f ca="1">IF(INDEX(Holiday!$E:$E,ROW(),1)=0,"",INDEX(Holiday!$E:$E,ROW(),1))</f>
        <v/>
      </c>
    </row>
    <row r="71" spans="23:23" x14ac:dyDescent="0.15">
      <c r="W71" s="1">
        <f ca="1">IF(INDEX(Holiday!$E:$E,ROW(),1)=0,"",INDEX(Holiday!$E:$E,ROW(),1))</f>
        <v>41236</v>
      </c>
    </row>
    <row r="72" spans="23:23" x14ac:dyDescent="0.15">
      <c r="W72" s="1" t="str">
        <f ca="1">IF(INDEX(Holiday!$E:$E,ROW(),1)=0,"",INDEX(Holiday!$E:$E,ROW(),1))</f>
        <v/>
      </c>
    </row>
    <row r="73" spans="23:23" x14ac:dyDescent="0.15">
      <c r="W73" s="1">
        <f ca="1">IF(INDEX(Holiday!$E:$E,ROW(),1)=0,"",INDEX(Holiday!$E:$E,ROW(),1))</f>
        <v>41266</v>
      </c>
    </row>
    <row r="74" spans="23:23" x14ac:dyDescent="0.15">
      <c r="W74" s="1">
        <f ca="1">IF(INDEX(Holiday!$E:$E,ROW(),1)=0,"",INDEX(Holiday!$E:$E,ROW(),1))</f>
        <v>41267</v>
      </c>
    </row>
    <row r="75" spans="23:23" x14ac:dyDescent="0.15">
      <c r="W75" s="1">
        <f ca="1">IF(INDEX(Holiday!$E:$E,ROW(),1)=0,"",INDEX(Holiday!$E:$E,ROW(),1))</f>
        <v>41273</v>
      </c>
    </row>
    <row r="76" spans="23:23" x14ac:dyDescent="0.15">
      <c r="W76" s="1">
        <f ca="1">IF(INDEX(Holiday!$E:$E,ROW(),1)=0,"",INDEX(Holiday!$E:$E,ROW(),1))</f>
        <v>41274</v>
      </c>
    </row>
    <row r="77" spans="23:23" x14ac:dyDescent="0.15">
      <c r="W77" s="1">
        <f ca="1">IF(INDEX(Holiday!$E:$E,ROW(),1)=0,"",INDEX(Holiday!$E:$E,ROW(),1))</f>
        <v>41275</v>
      </c>
    </row>
    <row r="78" spans="23:23" x14ac:dyDescent="0.15">
      <c r="W78" s="1">
        <f ca="1">IF(INDEX(Holiday!$E:$E,ROW(),1)=0,"",INDEX(Holiday!$E:$E,ROW(),1))</f>
        <v>41276</v>
      </c>
    </row>
    <row r="79" spans="23:23" x14ac:dyDescent="0.15">
      <c r="W79" s="1">
        <f ca="1">IF(INDEX(Holiday!$E:$E,ROW(),1)=0,"",INDEX(Holiday!$E:$E,ROW(),1))</f>
        <v>41277</v>
      </c>
    </row>
    <row r="80" spans="23:23" x14ac:dyDescent="0.15">
      <c r="W80" s="1" t="str">
        <f ca="1">IF(INDEX(Holiday!$E:$E,ROW(),1)=0,"",INDEX(Holiday!$E:$E,ROW(),1))</f>
        <v/>
      </c>
    </row>
    <row r="81" spans="23:23" x14ac:dyDescent="0.15">
      <c r="W81" s="1">
        <f ca="1">IF(INDEX(Holiday!$E:$E,ROW(),1)=0,"",INDEX(Holiday!$E:$E,ROW(),1))</f>
        <v>41288</v>
      </c>
    </row>
    <row r="82" spans="23:23" x14ac:dyDescent="0.15">
      <c r="W82" s="1" t="str">
        <f ca="1">IF(INDEX(Holiday!$E:$E,ROW(),1)=0,"",INDEX(Holiday!$E:$E,ROW(),1))</f>
        <v/>
      </c>
    </row>
    <row r="83" spans="23:23" x14ac:dyDescent="0.15">
      <c r="W83" s="1">
        <f ca="1">IF(INDEX(Holiday!$E:$E,ROW(),1)=0,"",INDEX(Holiday!$E:$E,ROW(),1))</f>
        <v>41316</v>
      </c>
    </row>
    <row r="84" spans="23:23" x14ac:dyDescent="0.15">
      <c r="W84" s="1" t="str">
        <f ca="1">IF(INDEX(Holiday!$E:$E,ROW(),1)=0,"",INDEX(Holiday!$E:$E,ROW(),1))</f>
        <v/>
      </c>
    </row>
    <row r="85" spans="23:23" x14ac:dyDescent="0.15">
      <c r="W85" s="1">
        <f ca="1">IF(INDEX(Holiday!$E:$E,ROW(),1)=0,"",INDEX(Holiday!$E:$E,ROW(),1))</f>
        <v>41353</v>
      </c>
    </row>
    <row r="86" spans="23:23" x14ac:dyDescent="0.15">
      <c r="W86" s="1" t="str">
        <f ca="1">IF(INDEX(Holiday!$E:$E,ROW(),1)=0,"",INDEX(Holiday!$E:$E,ROW(),1))</f>
        <v/>
      </c>
    </row>
    <row r="87" spans="23:23" x14ac:dyDescent="0.15">
      <c r="W87" s="1">
        <f ca="1">IF(INDEX(Holiday!$E:$E,ROW(),1)=0,"",INDEX(Holiday!$E:$E,ROW(),1))</f>
        <v>41393</v>
      </c>
    </row>
    <row r="88" spans="23:23" x14ac:dyDescent="0.15">
      <c r="W88" s="1" t="str">
        <f ca="1">IF(INDEX(Holiday!$E:$E,ROW(),1)=0,"",INDEX(Holiday!$E:$E,ROW(),1))</f>
        <v/>
      </c>
    </row>
    <row r="89" spans="23:23" x14ac:dyDescent="0.15">
      <c r="W89" s="1" t="str">
        <f ca="1">IF(INDEX(Holiday!$E:$E,ROW(),1)=0,"",INDEX(Holiday!$E:$E,ROW(),1))</f>
        <v/>
      </c>
    </row>
    <row r="90" spans="23:23" x14ac:dyDescent="0.15">
      <c r="W90" s="1">
        <f ca="1">IF(INDEX(Holiday!$E:$E,ROW(),1)=0,"",INDEX(Holiday!$E:$E,ROW(),1))</f>
        <v>41397</v>
      </c>
    </row>
    <row r="91" spans="23:23" x14ac:dyDescent="0.15">
      <c r="W91" s="1">
        <f ca="1">IF(INDEX(Holiday!$E:$E,ROW(),1)=0,"",INDEX(Holiday!$E:$E,ROW(),1))</f>
        <v>41398</v>
      </c>
    </row>
    <row r="92" spans="23:23" x14ac:dyDescent="0.15">
      <c r="W92" s="1">
        <f ca="1">IF(INDEX(Holiday!$E:$E,ROW(),1)=0,"",INDEX(Holiday!$E:$E,ROW(),1))</f>
        <v>41399</v>
      </c>
    </row>
    <row r="93" spans="23:23" x14ac:dyDescent="0.15">
      <c r="W93" s="1">
        <f ca="1">IF(INDEX(Holiday!$E:$E,ROW(),1)=0,"",INDEX(Holiday!$E:$E,ROW(),1))</f>
        <v>41400</v>
      </c>
    </row>
    <row r="94" spans="23:23" x14ac:dyDescent="0.15">
      <c r="W94" s="1">
        <f ca="1">IF(INDEX(Holiday!$E:$E,ROW(),1)=0,"",INDEX(Holiday!$E:$E,ROW(),1))</f>
        <v>41470</v>
      </c>
    </row>
    <row r="95" spans="23:23" x14ac:dyDescent="0.15">
      <c r="W95" s="1" t="str">
        <f ca="1">IF(INDEX(Holiday!$E:$E,ROW(),1)=0,"",INDEX(Holiday!$E:$E,ROW(),1))</f>
        <v/>
      </c>
    </row>
    <row r="96" spans="23:23" x14ac:dyDescent="0.15">
      <c r="W96" s="1">
        <f ca="1">IF(INDEX(Holiday!$E:$E,ROW(),1)=0,"",INDEX(Holiday!$E:$E,ROW(),1))</f>
        <v>41533</v>
      </c>
    </row>
    <row r="97" spans="23:23" x14ac:dyDescent="0.15">
      <c r="W97" s="1" t="str">
        <f ca="1">IF(INDEX(Holiday!$E:$E,ROW(),1)=0,"",INDEX(Holiday!$E:$E,ROW(),1))</f>
        <v/>
      </c>
    </row>
    <row r="98" spans="23:23" x14ac:dyDescent="0.15">
      <c r="W98" s="1">
        <f ca="1">IF(INDEX(Holiday!$E:$E,ROW(),1)=0,"",INDEX(Holiday!$E:$E,ROW(),1))</f>
        <v>41540</v>
      </c>
    </row>
    <row r="99" spans="23:23" x14ac:dyDescent="0.15">
      <c r="W99" s="1" t="str">
        <f ca="1">IF(INDEX(Holiday!$E:$E,ROW(),1)=0,"",INDEX(Holiday!$E:$E,ROW(),1))</f>
        <v/>
      </c>
    </row>
    <row r="100" spans="23:23" x14ac:dyDescent="0.15">
      <c r="W100" s="1">
        <f ca="1">IF(INDEX(Holiday!$E:$E,ROW(),1)=0,"",INDEX(Holiday!$E:$E,ROW(),1))</f>
        <v>41561</v>
      </c>
    </row>
    <row r="101" spans="23:23" x14ac:dyDescent="0.15">
      <c r="W101" s="1" t="str">
        <f ca="1">IF(INDEX(Holiday!$E:$E,ROW(),1)=0,"",INDEX(Holiday!$E:$E,ROW(),1))</f>
        <v/>
      </c>
    </row>
    <row r="102" spans="23:23" x14ac:dyDescent="0.15">
      <c r="W102" s="1">
        <f ca="1">IF(INDEX(Holiday!$E:$E,ROW(),1)=0,"",INDEX(Holiday!$E:$E,ROW(),1))</f>
        <v>41581</v>
      </c>
    </row>
    <row r="103" spans="23:23" x14ac:dyDescent="0.15">
      <c r="W103" s="1">
        <f ca="1">IF(INDEX(Holiday!$E:$E,ROW(),1)=0,"",INDEX(Holiday!$E:$E,ROW(),1))</f>
        <v>41582</v>
      </c>
    </row>
    <row r="104" spans="23:23" x14ac:dyDescent="0.15">
      <c r="W104" s="1">
        <f ca="1">IF(INDEX(Holiday!$E:$E,ROW(),1)=0,"",INDEX(Holiday!$E:$E,ROW(),1))</f>
        <v>41601</v>
      </c>
    </row>
    <row r="105" spans="23:23" x14ac:dyDescent="0.15">
      <c r="W105" s="1" t="str">
        <f ca="1">IF(INDEX(Holiday!$E:$E,ROW(),1)=0,"",INDEX(Holiday!$E:$E,ROW(),1))</f>
        <v/>
      </c>
    </row>
    <row r="106" spans="23:23" x14ac:dyDescent="0.15">
      <c r="W106" s="1">
        <f ca="1">IF(INDEX(Holiday!$E:$E,ROW(),1)=0,"",INDEX(Holiday!$E:$E,ROW(),1))</f>
        <v>41631</v>
      </c>
    </row>
    <row r="107" spans="23:23" x14ac:dyDescent="0.15">
      <c r="W107" s="1" t="str">
        <f ca="1">IF(INDEX(Holiday!$E:$E,ROW(),1)=0,"",INDEX(Holiday!$E:$E,ROW(),1))</f>
        <v/>
      </c>
    </row>
    <row r="108" spans="23:23" x14ac:dyDescent="0.15">
      <c r="W108" s="1">
        <f ca="1">IF(INDEX(Holiday!$E:$E,ROW(),1)=0,"",INDEX(Holiday!$E:$E,ROW(),1))</f>
        <v>41638</v>
      </c>
    </row>
    <row r="109" spans="23:23" x14ac:dyDescent="0.15">
      <c r="W109" s="1">
        <f ca="1">IF(INDEX(Holiday!$E:$E,ROW(),1)=0,"",INDEX(Holiday!$E:$E,ROW(),1))</f>
        <v>41639</v>
      </c>
    </row>
    <row r="110" spans="23:23" x14ac:dyDescent="0.15">
      <c r="W110" s="1" t="str">
        <f>IF(INDEX(Holiday!$E:$E,ROW(),1)=0,"",INDEX(Holiday!$E:$E,ROW(),1))</f>
        <v/>
      </c>
    </row>
    <row r="111" spans="23:23" x14ac:dyDescent="0.15">
      <c r="W111" s="1" t="str">
        <f>IF(INDEX(Holiday!$E:$E,ROW(),1)=0,"",INDEX(Holiday!$E:$E,ROW(),1))</f>
        <v/>
      </c>
    </row>
    <row r="112" spans="23:23" x14ac:dyDescent="0.15">
      <c r="W112" s="1" t="str">
        <f>IF(INDEX(Holiday!$E:$E,ROW(),1)=0,"",INDEX(Holiday!$E:$E,ROW(),1))</f>
        <v/>
      </c>
    </row>
    <row r="113" spans="23:23" x14ac:dyDescent="0.15">
      <c r="W113" s="1" t="str">
        <f>IF(INDEX(Holiday!$E:$E,ROW(),1)=0,"",INDEX(Holiday!$E:$E,ROW(),1))</f>
        <v/>
      </c>
    </row>
    <row r="114" spans="23:23" x14ac:dyDescent="0.15">
      <c r="W114" s="1" t="str">
        <f>IF(INDEX(Holiday!$E:$E,ROW(),1)=0,"",INDEX(Holiday!$E:$E,ROW(),1))</f>
        <v/>
      </c>
    </row>
    <row r="115" spans="23:23" x14ac:dyDescent="0.15">
      <c r="W115" s="1" t="str">
        <f>IF(INDEX(Holiday!$E:$E,ROW(),1)=0,"",INDEX(Holiday!$E:$E,ROW(),1))</f>
        <v/>
      </c>
    </row>
    <row r="116" spans="23:23" x14ac:dyDescent="0.15">
      <c r="W116" s="1" t="str">
        <f>IF(INDEX(Holiday!$E:$E,ROW(),1)=0,"",INDEX(Holiday!$E:$E,ROW(),1))</f>
        <v/>
      </c>
    </row>
    <row r="117" spans="23:23" x14ac:dyDescent="0.15">
      <c r="W117" s="1" t="str">
        <f>IF(INDEX(Holiday!$E:$E,ROW(),1)=0,"",INDEX(Holiday!$E:$E,ROW(),1))</f>
        <v/>
      </c>
    </row>
    <row r="118" spans="23:23" x14ac:dyDescent="0.15">
      <c r="W118" s="1" t="str">
        <f>IF(INDEX(Holiday!$E:$E,ROW(),1)=0,"",INDEX(Holiday!$E:$E,ROW(),1))</f>
        <v/>
      </c>
    </row>
    <row r="119" spans="23:23" x14ac:dyDescent="0.15">
      <c r="W119" s="1" t="str">
        <f>IF(INDEX(Holiday!$E:$E,ROW(),1)=0,"",INDEX(Holiday!$E:$E,ROW(),1))</f>
        <v/>
      </c>
    </row>
    <row r="120" spans="23:23" x14ac:dyDescent="0.15">
      <c r="W120" s="1" t="str">
        <f>IF(INDEX(Holiday!$E:$E,ROW(),1)=0,"",INDEX(Holiday!$E:$E,ROW(),1))</f>
        <v/>
      </c>
    </row>
  </sheetData>
  <sheetCalcPr fullCalcOnLoad="1"/>
  <mergeCells count="183">
    <mergeCell ref="H1:I1"/>
    <mergeCell ref="J1:L1"/>
    <mergeCell ref="B1:F2"/>
    <mergeCell ref="O1:P1"/>
    <mergeCell ref="Q1:S1"/>
    <mergeCell ref="A3:G7"/>
    <mergeCell ref="B8:F8"/>
    <mergeCell ref="A10:C10"/>
    <mergeCell ref="D10:F10"/>
    <mergeCell ref="G10:I10"/>
    <mergeCell ref="J10:L10"/>
    <mergeCell ref="M10:O10"/>
    <mergeCell ref="P10:R10"/>
    <mergeCell ref="S10:U10"/>
    <mergeCell ref="S11:U11"/>
    <mergeCell ref="A15:C15"/>
    <mergeCell ref="D15:F15"/>
    <mergeCell ref="G15:I15"/>
    <mergeCell ref="J15:L15"/>
    <mergeCell ref="M15:O15"/>
    <mergeCell ref="P15:R15"/>
    <mergeCell ref="S15:U15"/>
    <mergeCell ref="A11:C11"/>
    <mergeCell ref="D11:F11"/>
    <mergeCell ref="A19:C19"/>
    <mergeCell ref="D19:F19"/>
    <mergeCell ref="G19:I19"/>
    <mergeCell ref="J19:L19"/>
    <mergeCell ref="M11:O11"/>
    <mergeCell ref="P11:R11"/>
    <mergeCell ref="G11:I11"/>
    <mergeCell ref="J11:L11"/>
    <mergeCell ref="A23:C23"/>
    <mergeCell ref="D23:F23"/>
    <mergeCell ref="G23:I23"/>
    <mergeCell ref="J23:L23"/>
    <mergeCell ref="M23:O23"/>
    <mergeCell ref="P23:R23"/>
    <mergeCell ref="D27:F27"/>
    <mergeCell ref="G27:I27"/>
    <mergeCell ref="J27:L27"/>
    <mergeCell ref="M19:O19"/>
    <mergeCell ref="P19:R19"/>
    <mergeCell ref="S19:U19"/>
    <mergeCell ref="S23:U23"/>
    <mergeCell ref="S27:U27"/>
    <mergeCell ref="M31:O31"/>
    <mergeCell ref="P31:R31"/>
    <mergeCell ref="S31:U31"/>
    <mergeCell ref="M28:O28"/>
    <mergeCell ref="P28:R28"/>
    <mergeCell ref="S28:U28"/>
    <mergeCell ref="A12:C12"/>
    <mergeCell ref="D12:F12"/>
    <mergeCell ref="G12:I12"/>
    <mergeCell ref="J12:L12"/>
    <mergeCell ref="G36:O36"/>
    <mergeCell ref="M27:O27"/>
    <mergeCell ref="A31:C31"/>
    <mergeCell ref="D31:F31"/>
    <mergeCell ref="G31:I31"/>
    <mergeCell ref="J31:L31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S14:U14"/>
    <mergeCell ref="A16:C16"/>
    <mergeCell ref="D16:F16"/>
    <mergeCell ref="G16:I16"/>
    <mergeCell ref="J16:L16"/>
    <mergeCell ref="M16:O16"/>
    <mergeCell ref="P16:R16"/>
    <mergeCell ref="S16:U16"/>
    <mergeCell ref="A14:C14"/>
    <mergeCell ref="D14:F14"/>
    <mergeCell ref="A17:C17"/>
    <mergeCell ref="D17:F17"/>
    <mergeCell ref="G17:I17"/>
    <mergeCell ref="J17:L17"/>
    <mergeCell ref="M14:O14"/>
    <mergeCell ref="P14:R14"/>
    <mergeCell ref="G14:I14"/>
    <mergeCell ref="J14:L14"/>
    <mergeCell ref="M17:O17"/>
    <mergeCell ref="P17:R17"/>
    <mergeCell ref="S17:U17"/>
    <mergeCell ref="A18:C18"/>
    <mergeCell ref="D18:F18"/>
    <mergeCell ref="G18:I18"/>
    <mergeCell ref="J18:L18"/>
    <mergeCell ref="M18:O18"/>
    <mergeCell ref="P18:R18"/>
    <mergeCell ref="S18:U18"/>
    <mergeCell ref="S20:U20"/>
    <mergeCell ref="A21:C21"/>
    <mergeCell ref="D21:F21"/>
    <mergeCell ref="G21:I21"/>
    <mergeCell ref="J21:L21"/>
    <mergeCell ref="M21:O21"/>
    <mergeCell ref="P21:R21"/>
    <mergeCell ref="S21:U21"/>
    <mergeCell ref="A20:C20"/>
    <mergeCell ref="D20:F20"/>
    <mergeCell ref="A22:C22"/>
    <mergeCell ref="D22:F22"/>
    <mergeCell ref="G22:I22"/>
    <mergeCell ref="J22:L22"/>
    <mergeCell ref="M20:O20"/>
    <mergeCell ref="P20:R20"/>
    <mergeCell ref="G20:I20"/>
    <mergeCell ref="J20:L20"/>
    <mergeCell ref="M22:O22"/>
    <mergeCell ref="P22:R22"/>
    <mergeCell ref="S22:U22"/>
    <mergeCell ref="A24:C24"/>
    <mergeCell ref="D24:F24"/>
    <mergeCell ref="G24:I24"/>
    <mergeCell ref="J24:L24"/>
    <mergeCell ref="M24:O24"/>
    <mergeCell ref="P24:R24"/>
    <mergeCell ref="S24:U24"/>
    <mergeCell ref="S25:U25"/>
    <mergeCell ref="A26:C26"/>
    <mergeCell ref="D26:F26"/>
    <mergeCell ref="G26:I26"/>
    <mergeCell ref="J26:L26"/>
    <mergeCell ref="M26:O26"/>
    <mergeCell ref="P26:R26"/>
    <mergeCell ref="S26:U26"/>
    <mergeCell ref="A25:C25"/>
    <mergeCell ref="D25:F25"/>
    <mergeCell ref="A28:C28"/>
    <mergeCell ref="D28:F28"/>
    <mergeCell ref="G28:I28"/>
    <mergeCell ref="J28:L28"/>
    <mergeCell ref="M25:O25"/>
    <mergeCell ref="P25:R25"/>
    <mergeCell ref="G25:I25"/>
    <mergeCell ref="J25:L25"/>
    <mergeCell ref="P27:R27"/>
    <mergeCell ref="A27:C27"/>
    <mergeCell ref="S29:U29"/>
    <mergeCell ref="A30:C30"/>
    <mergeCell ref="D30:F30"/>
    <mergeCell ref="G30:I30"/>
    <mergeCell ref="J30:L30"/>
    <mergeCell ref="M30:O30"/>
    <mergeCell ref="P30:R30"/>
    <mergeCell ref="S30:U30"/>
    <mergeCell ref="A29:C29"/>
    <mergeCell ref="D29:F29"/>
    <mergeCell ref="A32:C32"/>
    <mergeCell ref="D32:F32"/>
    <mergeCell ref="G32:I32"/>
    <mergeCell ref="J32:L32"/>
    <mergeCell ref="M29:O29"/>
    <mergeCell ref="P29:R29"/>
    <mergeCell ref="G29:I29"/>
    <mergeCell ref="J29:L29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  <mergeCell ref="M34:O34"/>
    <mergeCell ref="P34:R34"/>
    <mergeCell ref="S34:U34"/>
    <mergeCell ref="A34:C34"/>
    <mergeCell ref="D34:F34"/>
    <mergeCell ref="G34:I34"/>
    <mergeCell ref="J34:L34"/>
  </mergeCells>
  <phoneticPr fontId="1"/>
  <conditionalFormatting sqref="A11:U11 A15:U15 A19:U19 A23:U23 A27:U27 A31:U31">
    <cfRule type="expression" dxfId="64" priority="1" stopIfTrue="1">
      <formula>MONTH(A11)&lt;&gt;MONTH($A$3)</formula>
    </cfRule>
    <cfRule type="expression" dxfId="63" priority="2" stopIfTrue="1">
      <formula>AND(MONTH(A11)=MONTH($A$3),NOT(ISERROR(MATCH(A11,$W$1:$W$150,0))))</formula>
    </cfRule>
  </conditionalFormatting>
  <conditionalFormatting sqref="H3:N8">
    <cfRule type="expression" dxfId="62" priority="3" stopIfTrue="1">
      <formula>MONTH(H3)&lt;&gt;MONTH($J$1)</formula>
    </cfRule>
    <cfRule type="expression" dxfId="61" priority="4" stopIfTrue="1">
      <formula>AND(MONTH(H3)=MONTH($J$1),NOT(ISERROR(MATCH(H3,$W$1:$W$150,0))))</formula>
    </cfRule>
  </conditionalFormatting>
  <conditionalFormatting sqref="O3:U8">
    <cfRule type="expression" dxfId="60" priority="5" stopIfTrue="1">
      <formula>MONTH(O3)&lt;&gt;MONTH($Q$1)</formula>
    </cfRule>
    <cfRule type="expression" dxfId="59" priority="6" stopIfTrue="1">
      <formula>AND(MONTH(O3)=MONTH($Q$1),NOT(ISERROR(MATCH(O3,$W$1:$W$150,0))))</formula>
    </cfRule>
  </conditionalFormatting>
  <dataValidations count="1">
    <dataValidation type="list" allowBlank="1" showInputMessage="1" showErrorMessage="1" sqref="V1">
      <formula1>"表示,非表示"</formula1>
    </dataValidation>
  </dataValidations>
  <printOptions horizontalCentered="1" verticalCentered="1"/>
  <pageMargins left="0" right="0" top="0" bottom="0" header="0" footer="0"/>
  <pageSetup paperSize="9" orientation="portrait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1" r:id="rId4" name="SpinButton2">
          <controlPr defaultSize="0" print="0" autoLine="0" linkedCell="Holiday!B1" r:id="rId5">
            <anchor moveWithCells="1">
              <from>
                <xdr:col>5</xdr:col>
                <xdr:colOff>19050</xdr:colOff>
                <xdr:row>0</xdr:row>
                <xdr:rowOff>190500</xdr:rowOff>
              </from>
              <to>
                <xdr:col>7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2051" r:id="rId4" name="SpinButton2"/>
      </mc:Fallback>
    </mc:AlternateContent>
    <mc:AlternateContent xmlns:mc="http://schemas.openxmlformats.org/markup-compatibility/2006">
      <mc:Choice Requires="x14">
        <control shapeId="2050" r:id="rId6" name="SpinButton1">
          <controlPr defaultSize="0" print="0" autoLine="0" linkedCell="Holiday!B2" r:id="rId5">
            <anchor moveWithCells="1">
              <from>
                <xdr:col>5</xdr:col>
                <xdr:colOff>19050</xdr:colOff>
                <xdr:row>5</xdr:row>
                <xdr:rowOff>323850</xdr:rowOff>
              </from>
              <to>
                <xdr:col>7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50" r:id="rId6" name="Spin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120"/>
  <sheetViews>
    <sheetView showGridLines="0" view="pageBreakPreview" zoomScaleNormal="100" workbookViewId="0">
      <pane ySplit="3" topLeftCell="A4" activePane="bottomLeft" state="frozen"/>
      <selection pane="bottomLeft" activeCell="H1" sqref="H1"/>
    </sheetView>
  </sheetViews>
  <sheetFormatPr defaultRowHeight="14.25" x14ac:dyDescent="0.15"/>
  <cols>
    <col min="1" max="7" width="13.625" customWidth="1"/>
    <col min="9" max="9" width="10.625" style="3" customWidth="1"/>
  </cols>
  <sheetData>
    <row r="1" spans="1:9" ht="69" customHeight="1" x14ac:dyDescent="0.15">
      <c r="A1" s="251">
        <f>C1</f>
        <v>40909</v>
      </c>
      <c r="B1" s="251"/>
      <c r="C1" s="253">
        <f>DATE(Holiday!B1,Holiday!B2,1)</f>
        <v>40909</v>
      </c>
      <c r="D1" s="253"/>
      <c r="E1" s="253"/>
      <c r="F1" s="252">
        <f>A1</f>
        <v>40909</v>
      </c>
      <c r="G1" s="252"/>
      <c r="H1" s="179" t="s">
        <v>41</v>
      </c>
      <c r="I1" s="1" t="str">
        <f>IF(INDEX(Holiday!$E:$E,ROW(),1)=0,"",INDEX(Holiday!$E:$E,ROW(),1))</f>
        <v/>
      </c>
    </row>
    <row r="2" spans="1:9" ht="15" thickBot="1" x14ac:dyDescent="0.2">
      <c r="A2" s="1"/>
      <c r="B2" s="2"/>
      <c r="C2" s="254"/>
      <c r="D2" s="254"/>
      <c r="E2" s="254"/>
      <c r="F2" s="3"/>
      <c r="G2" s="3"/>
      <c r="I2" s="1" t="str">
        <f>IF(INDEX(Holiday!$E:$E,ROW(),1)=0,"",INDEX(Holiday!$E:$E,ROW(),1))</f>
        <v/>
      </c>
    </row>
    <row r="3" spans="1:9" ht="30" customHeight="1" x14ac:dyDescent="0.15">
      <c r="A3" s="104">
        <f>A4</f>
        <v>40909</v>
      </c>
      <c r="B3" s="105">
        <f t="shared" ref="B3:G3" si="0">B4</f>
        <v>40910</v>
      </c>
      <c r="C3" s="105">
        <f t="shared" si="0"/>
        <v>40911</v>
      </c>
      <c r="D3" s="105">
        <f t="shared" si="0"/>
        <v>40912</v>
      </c>
      <c r="E3" s="105">
        <f t="shared" si="0"/>
        <v>40913</v>
      </c>
      <c r="F3" s="105">
        <f t="shared" si="0"/>
        <v>40914</v>
      </c>
      <c r="G3" s="106">
        <f t="shared" si="0"/>
        <v>40915</v>
      </c>
      <c r="I3" s="1" t="str">
        <f>IF(INDEX(Holiday!$E:$E,ROW(),1)=0,"",INDEX(Holiday!$E:$E,ROW(),1))</f>
        <v/>
      </c>
    </row>
    <row r="4" spans="1:9" ht="60" customHeight="1" x14ac:dyDescent="0.15">
      <c r="A4" s="100">
        <f>DATE(YEAR($C$1),MONTH($C$1),1)-WEEKDAY(DATE(YEAR(C1),MONTH(C1),1))+1</f>
        <v>40909</v>
      </c>
      <c r="B4" s="101">
        <f t="shared" ref="B4:G4" si="1">A4+1</f>
        <v>40910</v>
      </c>
      <c r="C4" s="101">
        <f t="shared" si="1"/>
        <v>40911</v>
      </c>
      <c r="D4" s="101">
        <f t="shared" si="1"/>
        <v>40912</v>
      </c>
      <c r="E4" s="101">
        <f t="shared" si="1"/>
        <v>40913</v>
      </c>
      <c r="F4" s="101">
        <f t="shared" si="1"/>
        <v>40914</v>
      </c>
      <c r="G4" s="102">
        <f t="shared" si="1"/>
        <v>40915</v>
      </c>
      <c r="I4" s="1" t="str">
        <f>IF(INDEX(Holiday!$E:$E,ROW(),1)=0,"",INDEX(Holiday!$E:$E,ROW(),1))</f>
        <v/>
      </c>
    </row>
    <row r="5" spans="1:9" ht="20.100000000000001" customHeight="1" x14ac:dyDescent="0.15">
      <c r="A5" s="181" t="str">
        <f>IF($H$1="非表示","",IF(ISERROR(MATCH(A4,Schedule!$A:$A,0)),"",IF(INDEX(Schedule!$1:$1048576,MATCH(A4,Schedule!$A:$A,0),4)=0,"",INDEX(Schedule!$1:$1048576,MATCH(A4,Schedule!$A:$A,0),4))))</f>
        <v/>
      </c>
      <c r="B5" s="182" t="str">
        <f>IF($H$1="非表示","",IF(ISERROR(MATCH(B4,Schedule!$A:$A,0)),"",IF(INDEX(Schedule!$1:$1048576,MATCH(B4,Schedule!$A:$A,0),4)=0,"",INDEX(Schedule!$1:$1048576,MATCH(B4,Schedule!$A:$A,0),4))))</f>
        <v/>
      </c>
      <c r="C5" s="182" t="str">
        <f>IF($H$1="非表示","",IF(ISERROR(MATCH(C4,Schedule!$A:$A,0)),"",IF(INDEX(Schedule!$1:$1048576,MATCH(C4,Schedule!$A:$A,0),4)=0,"",INDEX(Schedule!$1:$1048576,MATCH(C4,Schedule!$A:$A,0),4))))</f>
        <v/>
      </c>
      <c r="D5" s="182" t="str">
        <f>IF($H$1="非表示","",IF(ISERROR(MATCH(D4,Schedule!$A:$A,0)),"",IF(INDEX(Schedule!$1:$1048576,MATCH(D4,Schedule!$A:$A,0),4)=0,"",INDEX(Schedule!$1:$1048576,MATCH(D4,Schedule!$A:$A,0),4))))</f>
        <v/>
      </c>
      <c r="E5" s="182" t="str">
        <f>IF($H$1="非表示","",IF(ISERROR(MATCH(E4,Schedule!$A:$A,0)),"",IF(INDEX(Schedule!$1:$1048576,MATCH(E4,Schedule!$A:$A,0),4)=0,"",INDEX(Schedule!$1:$1048576,MATCH(E4,Schedule!$A:$A,0),4))))</f>
        <v>1/5_項目1</v>
      </c>
      <c r="F5" s="182" t="str">
        <f>IF($H$1="非表示","",IF(ISERROR(MATCH(F4,Schedule!$A:$A,0)),"",IF(INDEX(Schedule!$1:$1048576,MATCH(F4,Schedule!$A:$A,0),4)=0,"",INDEX(Schedule!$1:$1048576,MATCH(F4,Schedule!$A:$A,0),4))))</f>
        <v>1/6_項目1</v>
      </c>
      <c r="G5" s="183" t="str">
        <f>IF($H$1="非表示","",IF(ISERROR(MATCH(G4,Schedule!$A:$A,0)),"",IF(INDEX(Schedule!$1:$1048576,MATCH(G4,Schedule!$A:$A,0),4)=0,"",INDEX(Schedule!$1:$1048576,MATCH(G4,Schedule!$A:$A,0),4))))</f>
        <v>1/7_項目1</v>
      </c>
      <c r="I5" s="1" t="str">
        <f>IF(INDEX(Holiday!$E:$E,ROW(),1)=0,"",INDEX(Holiday!$E:$E,ROW(),1))</f>
        <v/>
      </c>
    </row>
    <row r="6" spans="1:9" ht="20.100000000000001" customHeight="1" x14ac:dyDescent="0.15">
      <c r="A6" s="181" t="str">
        <f>IF($H$1="非表示","",IF(ISERROR(MATCH(A4,Schedule!$A:$A,0)),"",IF(INDEX(Schedule!$1:$1048576,MATCH(A4,Schedule!$A:$A,0),5)=0,"",INDEX(Schedule!$1:$1048576,MATCH(A4,Schedule!$A:$A,0),5))))</f>
        <v/>
      </c>
      <c r="B6" s="182" t="str">
        <f>IF($H$1="非表示","",IF(ISERROR(MATCH(B4,Schedule!$A:$A,0)),"",IF(INDEX(Schedule!$1:$1048576,MATCH(B4,Schedule!$A:$A,0),5)=0,"",INDEX(Schedule!$1:$1048576,MATCH(B4,Schedule!$A:$A,0),5))))</f>
        <v/>
      </c>
      <c r="C6" s="182" t="str">
        <f>IF($H$1="非表示","",IF(ISERROR(MATCH(C4,Schedule!$A:$A,0)),"",IF(INDEX(Schedule!$1:$1048576,MATCH(C4,Schedule!$A:$A,0),5)=0,"",INDEX(Schedule!$1:$1048576,MATCH(C4,Schedule!$A:$A,0),5))))</f>
        <v/>
      </c>
      <c r="D6" s="182" t="str">
        <f>IF($H$1="非表示","",IF(ISERROR(MATCH(D4,Schedule!$A:$A,0)),"",IF(INDEX(Schedule!$1:$1048576,MATCH(D4,Schedule!$A:$A,0),5)=0,"",INDEX(Schedule!$1:$1048576,MATCH(D4,Schedule!$A:$A,0),5))))</f>
        <v/>
      </c>
      <c r="E6" s="182" t="str">
        <f>IF($H$1="非表示","",IF(ISERROR(MATCH(E4,Schedule!$A:$A,0)),"",IF(INDEX(Schedule!$1:$1048576,MATCH(E4,Schedule!$A:$A,0),5)=0,"",INDEX(Schedule!$1:$1048576,MATCH(E4,Schedule!$A:$A,0),5))))</f>
        <v>1/5_項目2</v>
      </c>
      <c r="F6" s="182" t="str">
        <f>IF($H$1="非表示","",IF(ISERROR(MATCH(F4,Schedule!$A:$A,0)),"",IF(INDEX(Schedule!$1:$1048576,MATCH(F4,Schedule!$A:$A,0),5)=0,"",INDEX(Schedule!$1:$1048576,MATCH(F4,Schedule!$A:$A,0),5))))</f>
        <v>1/6_項目2</v>
      </c>
      <c r="G6" s="183" t="str">
        <f>IF($H$1="非表示","",IF(ISERROR(MATCH(G4,Schedule!$A:$A,0)),"",IF(INDEX(Schedule!$1:$1048576,MATCH(G4,Schedule!$A:$A,0),5)=0,"",INDEX(Schedule!$1:$1048576,MATCH(G4,Schedule!$A:$A,0),5))))</f>
        <v>1/7_項目2</v>
      </c>
      <c r="I6" s="1" t="str">
        <f>IF(INDEX(Holiday!$E:$E,ROW(),1)=0,"",INDEX(Holiday!$E:$E,ROW(),1))</f>
        <v/>
      </c>
    </row>
    <row r="7" spans="1:9" ht="20.100000000000001" customHeight="1" x14ac:dyDescent="0.15">
      <c r="A7" s="184" t="str">
        <f>IF($H$1="非表示","",IF(ISERROR(MATCH(A4,Schedule!$A:$A,0)),"",IF(INDEX(Schedule!$1:$1048576,MATCH(A4,Schedule!$A:$A,0),6)=0,"",INDEX(Schedule!$1:$1048576,MATCH(A4,Schedule!$A:$A,0),6))))</f>
        <v/>
      </c>
      <c r="B7" s="185" t="str">
        <f>IF($H$1="非表示","",IF(ISERROR(MATCH(B4,Schedule!$A:$A,0)),"",IF(INDEX(Schedule!$1:$1048576,MATCH(B4,Schedule!$A:$A,0),6)=0,"",INDEX(Schedule!$1:$1048576,MATCH(B4,Schedule!$A:$A,0),6))))</f>
        <v/>
      </c>
      <c r="C7" s="185" t="str">
        <f>IF($H$1="非表示","",IF(ISERROR(MATCH(C4,Schedule!$A:$A,0)),"",IF(INDEX(Schedule!$1:$1048576,MATCH(C4,Schedule!$A:$A,0),6)=0,"",INDEX(Schedule!$1:$1048576,MATCH(C4,Schedule!$A:$A,0),6))))</f>
        <v/>
      </c>
      <c r="D7" s="185" t="str">
        <f>IF($H$1="非表示","",IF(ISERROR(MATCH(D4,Schedule!$A:$A,0)),"",IF(INDEX(Schedule!$1:$1048576,MATCH(D4,Schedule!$A:$A,0),6)=0,"",INDEX(Schedule!$1:$1048576,MATCH(D4,Schedule!$A:$A,0),6))))</f>
        <v/>
      </c>
      <c r="E7" s="185" t="str">
        <f>IF($H$1="非表示","",IF(ISERROR(MATCH(E4,Schedule!$A:$A,0)),"",IF(INDEX(Schedule!$1:$1048576,MATCH(E4,Schedule!$A:$A,0),6)=0,"",INDEX(Schedule!$1:$1048576,MATCH(E4,Schedule!$A:$A,0),6))))</f>
        <v>1/5_項目3</v>
      </c>
      <c r="F7" s="185" t="str">
        <f>IF($H$1="非表示","",IF(ISERROR(MATCH(F4,Schedule!$A:$A,0)),"",IF(INDEX(Schedule!$1:$1048576,MATCH(F4,Schedule!$A:$A,0),6)=0,"",INDEX(Schedule!$1:$1048576,MATCH(F4,Schedule!$A:$A,0),6))))</f>
        <v>1/6_項目3</v>
      </c>
      <c r="G7" s="186" t="str">
        <f>IF($H$1="非表示","",IF(ISERROR(MATCH(G4,Schedule!$A:$A,0)),"",IF(INDEX(Schedule!$1:$1048576,MATCH(G4,Schedule!$A:$A,0),6)=0,"",INDEX(Schedule!$1:$1048576,MATCH(G4,Schedule!$A:$A,0),6))))</f>
        <v>1/7_項目3</v>
      </c>
      <c r="I7" s="1" t="str">
        <f>IF(INDEX(Holiday!$E:$E,ROW(),1)=0,"",INDEX(Holiday!$E:$E,ROW(),1))</f>
        <v/>
      </c>
    </row>
    <row r="8" spans="1:9" ht="60" customHeight="1" x14ac:dyDescent="0.15">
      <c r="A8" s="9">
        <f>G4+1</f>
        <v>40916</v>
      </c>
      <c r="B8" s="10">
        <f t="shared" ref="B8:G8" si="2">A8+1</f>
        <v>40917</v>
      </c>
      <c r="C8" s="10">
        <f t="shared" si="2"/>
        <v>40918</v>
      </c>
      <c r="D8" s="10">
        <f t="shared" si="2"/>
        <v>40919</v>
      </c>
      <c r="E8" s="10">
        <f t="shared" si="2"/>
        <v>40920</v>
      </c>
      <c r="F8" s="10">
        <f t="shared" si="2"/>
        <v>40921</v>
      </c>
      <c r="G8" s="11">
        <f t="shared" si="2"/>
        <v>40922</v>
      </c>
      <c r="I8" s="1" t="str">
        <f>IF(INDEX(Holiday!$E:$E,ROW(),1)=0,"",INDEX(Holiday!$E:$E,ROW(),1))</f>
        <v/>
      </c>
    </row>
    <row r="9" spans="1:9" ht="20.100000000000001" customHeight="1" x14ac:dyDescent="0.15">
      <c r="A9" s="181" t="str">
        <f>IF($H$1="非表示","",IF(ISERROR(MATCH(A8,Schedule!$A:$A,0)),"",IF(INDEX(Schedule!$1:$1048576,MATCH(A8,Schedule!$A:$A,0),4)=0,"",INDEX(Schedule!$1:$1048576,MATCH(A8,Schedule!$A:$A,0),4))))</f>
        <v>1/8_項目1</v>
      </c>
      <c r="B9" s="182" t="str">
        <f>IF($H$1="非表示","",IF(ISERROR(MATCH(B8,Schedule!$A:$A,0)),"",IF(INDEX(Schedule!$1:$1048576,MATCH(B8,Schedule!$A:$A,0),4)=0,"",INDEX(Schedule!$1:$1048576,MATCH(B8,Schedule!$A:$A,0),4))))</f>
        <v>1/9_項目1</v>
      </c>
      <c r="C9" s="182" t="str">
        <f>IF($H$1="非表示","",IF(ISERROR(MATCH(C8,Schedule!$A:$A,0)),"",IF(INDEX(Schedule!$1:$1048576,MATCH(C8,Schedule!$A:$A,0),4)=0,"",INDEX(Schedule!$1:$1048576,MATCH(C8,Schedule!$A:$A,0),4))))</f>
        <v>1/10_項目1</v>
      </c>
      <c r="D9" s="182" t="str">
        <f>IF($H$1="非表示","",IF(ISERROR(MATCH(D8,Schedule!$A:$A,0)),"",IF(INDEX(Schedule!$1:$1048576,MATCH(D8,Schedule!$A:$A,0),4)=0,"",INDEX(Schedule!$1:$1048576,MATCH(D8,Schedule!$A:$A,0),4))))</f>
        <v>1/11_項目1</v>
      </c>
      <c r="E9" s="182" t="str">
        <f>IF($H$1="非表示","",IF(ISERROR(MATCH(E8,Schedule!$A:$A,0)),"",IF(INDEX(Schedule!$1:$1048576,MATCH(E8,Schedule!$A:$A,0),4)=0,"",INDEX(Schedule!$1:$1048576,MATCH(E8,Schedule!$A:$A,0),4))))</f>
        <v>1/12_項目1</v>
      </c>
      <c r="F9" s="182" t="str">
        <f>IF($H$1="非表示","",IF(ISERROR(MATCH(F8,Schedule!$A:$A,0)),"",IF(INDEX(Schedule!$1:$1048576,MATCH(F8,Schedule!$A:$A,0),4)=0,"",INDEX(Schedule!$1:$1048576,MATCH(F8,Schedule!$A:$A,0),4))))</f>
        <v>1/13_項目1</v>
      </c>
      <c r="G9" s="183" t="str">
        <f>IF($H$1="非表示","",IF(ISERROR(MATCH(G8,Schedule!$A:$A,0)),"",IF(INDEX(Schedule!$1:$1048576,MATCH(G8,Schedule!$A:$A,0),4)=0,"",INDEX(Schedule!$1:$1048576,MATCH(G8,Schedule!$A:$A,0),4))))</f>
        <v>1/14_項目1</v>
      </c>
      <c r="I9" s="1" t="str">
        <f>IF(INDEX(Holiday!$E:$E,ROW(),1)=0,"",INDEX(Holiday!$E:$E,ROW(),1))</f>
        <v/>
      </c>
    </row>
    <row r="10" spans="1:9" ht="20.100000000000001" customHeight="1" x14ac:dyDescent="0.15">
      <c r="A10" s="181" t="str">
        <f>IF($H$1="非表示","",IF(ISERROR(MATCH(A8,Schedule!$A:$A,0)),"",IF(INDEX(Schedule!$1:$1048576,MATCH(A8,Schedule!$A:$A,0),5)=0,"",INDEX(Schedule!$1:$1048576,MATCH(A8,Schedule!$A:$A,0),5))))</f>
        <v>1/8_項目2</v>
      </c>
      <c r="B10" s="182" t="str">
        <f>IF($H$1="非表示","",IF(ISERROR(MATCH(B8,Schedule!$A:$A,0)),"",IF(INDEX(Schedule!$1:$1048576,MATCH(B8,Schedule!$A:$A,0),5)=0,"",INDEX(Schedule!$1:$1048576,MATCH(B8,Schedule!$A:$A,0),5))))</f>
        <v>1/9_項目2</v>
      </c>
      <c r="C10" s="182" t="str">
        <f>IF($H$1="非表示","",IF(ISERROR(MATCH(C8,Schedule!$A:$A,0)),"",IF(INDEX(Schedule!$1:$1048576,MATCH(C8,Schedule!$A:$A,0),5)=0,"",INDEX(Schedule!$1:$1048576,MATCH(C8,Schedule!$A:$A,0),5))))</f>
        <v>1/10_項目2</v>
      </c>
      <c r="D10" s="182" t="str">
        <f>IF($H$1="非表示","",IF(ISERROR(MATCH(D8,Schedule!$A:$A,0)),"",IF(INDEX(Schedule!$1:$1048576,MATCH(D8,Schedule!$A:$A,0),5)=0,"",INDEX(Schedule!$1:$1048576,MATCH(D8,Schedule!$A:$A,0),5))))</f>
        <v>1/11_項目2</v>
      </c>
      <c r="E10" s="182" t="str">
        <f>IF($H$1="非表示","",IF(ISERROR(MATCH(E8,Schedule!$A:$A,0)),"",IF(INDEX(Schedule!$1:$1048576,MATCH(E8,Schedule!$A:$A,0),5)=0,"",INDEX(Schedule!$1:$1048576,MATCH(E8,Schedule!$A:$A,0),5))))</f>
        <v>1/12_項目2</v>
      </c>
      <c r="F10" s="182" t="str">
        <f>IF($H$1="非表示","",IF(ISERROR(MATCH(F8,Schedule!$A:$A,0)),"",IF(INDEX(Schedule!$1:$1048576,MATCH(F8,Schedule!$A:$A,0),5)=0,"",INDEX(Schedule!$1:$1048576,MATCH(F8,Schedule!$A:$A,0),5))))</f>
        <v>1/13_項目2</v>
      </c>
      <c r="G10" s="183" t="str">
        <f>IF($H$1="非表示","",IF(ISERROR(MATCH(G8,Schedule!$A:$A,0)),"",IF(INDEX(Schedule!$1:$1048576,MATCH(G8,Schedule!$A:$A,0),5)=0,"",INDEX(Schedule!$1:$1048576,MATCH(G8,Schedule!$A:$A,0),5))))</f>
        <v>1/14_項目2</v>
      </c>
      <c r="I10" s="1" t="str">
        <f>IF(INDEX(Holiday!$E:$E,ROW(),1)=0,"",INDEX(Holiday!$E:$E,ROW(),1))</f>
        <v/>
      </c>
    </row>
    <row r="11" spans="1:9" ht="20.100000000000001" customHeight="1" x14ac:dyDescent="0.15">
      <c r="A11" s="184" t="str">
        <f>IF($H$1="非表示","",IF(ISERROR(MATCH(A8,Schedule!$A:$A,0)),"",IF(INDEX(Schedule!$1:$1048576,MATCH(A8,Schedule!$A:$A,0),6)=0,"",INDEX(Schedule!$1:$1048576,MATCH(A8,Schedule!$A:$A,0),6))))</f>
        <v>1/8_項目3</v>
      </c>
      <c r="B11" s="185" t="str">
        <f>IF($H$1="非表示","",IF(ISERROR(MATCH(B8,Schedule!$A:$A,0)),"",IF(INDEX(Schedule!$1:$1048576,MATCH(B8,Schedule!$A:$A,0),6)=0,"",INDEX(Schedule!$1:$1048576,MATCH(B8,Schedule!$A:$A,0),6))))</f>
        <v>1/9_項目3</v>
      </c>
      <c r="C11" s="185" t="str">
        <f>IF($H$1="非表示","",IF(ISERROR(MATCH(C8,Schedule!$A:$A,0)),"",IF(INDEX(Schedule!$1:$1048576,MATCH(C8,Schedule!$A:$A,0),6)=0,"",INDEX(Schedule!$1:$1048576,MATCH(C8,Schedule!$A:$A,0),6))))</f>
        <v>1/10_項目3</v>
      </c>
      <c r="D11" s="185" t="str">
        <f>IF($H$1="非表示","",IF(ISERROR(MATCH(D8,Schedule!$A:$A,0)),"",IF(INDEX(Schedule!$1:$1048576,MATCH(D8,Schedule!$A:$A,0),6)=0,"",INDEX(Schedule!$1:$1048576,MATCH(D8,Schedule!$A:$A,0),6))))</f>
        <v>1/11_項目3</v>
      </c>
      <c r="E11" s="185" t="str">
        <f>IF($H$1="非表示","",IF(ISERROR(MATCH(E8,Schedule!$A:$A,0)),"",IF(INDEX(Schedule!$1:$1048576,MATCH(E8,Schedule!$A:$A,0),6)=0,"",INDEX(Schedule!$1:$1048576,MATCH(E8,Schedule!$A:$A,0),6))))</f>
        <v>1/12_項目3</v>
      </c>
      <c r="F11" s="185" t="str">
        <f>IF($H$1="非表示","",IF(ISERROR(MATCH(F8,Schedule!$A:$A,0)),"",IF(INDEX(Schedule!$1:$1048576,MATCH(F8,Schedule!$A:$A,0),6)=0,"",INDEX(Schedule!$1:$1048576,MATCH(F8,Schedule!$A:$A,0),6))))</f>
        <v>1/13_項目3</v>
      </c>
      <c r="G11" s="186" t="str">
        <f>IF($H$1="非表示","",IF(ISERROR(MATCH(G8,Schedule!$A:$A,0)),"",IF(INDEX(Schedule!$1:$1048576,MATCH(G8,Schedule!$A:$A,0),6)=0,"",INDEX(Schedule!$1:$1048576,MATCH(G8,Schedule!$A:$A,0),6))))</f>
        <v>1/14_項目3</v>
      </c>
      <c r="I11" s="1">
        <f ca="1">IF(INDEX(Holiday!$E:$E,ROW(),1)=0,"",INDEX(Holiday!$E:$E,ROW(),1))</f>
        <v>40544</v>
      </c>
    </row>
    <row r="12" spans="1:9" ht="60" customHeight="1" x14ac:dyDescent="0.15">
      <c r="A12" s="9">
        <f>G8+1</f>
        <v>40923</v>
      </c>
      <c r="B12" s="10">
        <f t="shared" ref="B12:G12" si="3">A12+1</f>
        <v>40924</v>
      </c>
      <c r="C12" s="10">
        <f t="shared" si="3"/>
        <v>40925</v>
      </c>
      <c r="D12" s="10">
        <f t="shared" si="3"/>
        <v>40926</v>
      </c>
      <c r="E12" s="10">
        <f t="shared" si="3"/>
        <v>40927</v>
      </c>
      <c r="F12" s="10">
        <f t="shared" si="3"/>
        <v>40928</v>
      </c>
      <c r="G12" s="11">
        <f t="shared" si="3"/>
        <v>40929</v>
      </c>
      <c r="I12" s="1">
        <f ca="1">IF(INDEX(Holiday!$E:$E,ROW(),1)=0,"",INDEX(Holiday!$E:$E,ROW(),1))</f>
        <v>40545</v>
      </c>
    </row>
    <row r="13" spans="1:9" ht="20.100000000000001" customHeight="1" x14ac:dyDescent="0.15">
      <c r="A13" s="181" t="str">
        <f>IF($H$1="非表示","",IF(ISERROR(MATCH(A12,Schedule!$A:$A,0)),"",IF(INDEX(Schedule!$1:$1048576,MATCH(A12,Schedule!$A:$A,0),4)=0,"",INDEX(Schedule!$1:$1048576,MATCH(A12,Schedule!$A:$A,0),4))))</f>
        <v>1/15_項目1</v>
      </c>
      <c r="B13" s="182" t="str">
        <f>IF($H$1="非表示","",IF(ISERROR(MATCH(B12,Schedule!$A:$A,0)),"",IF(INDEX(Schedule!$1:$1048576,MATCH(B12,Schedule!$A:$A,0),4)=0,"",INDEX(Schedule!$1:$1048576,MATCH(B12,Schedule!$A:$A,0),4))))</f>
        <v>1/16_項目1</v>
      </c>
      <c r="C13" s="182" t="str">
        <f>IF($H$1="非表示","",IF(ISERROR(MATCH(C12,Schedule!$A:$A,0)),"",IF(INDEX(Schedule!$1:$1048576,MATCH(C12,Schedule!$A:$A,0),4)=0,"",INDEX(Schedule!$1:$1048576,MATCH(C12,Schedule!$A:$A,0),4))))</f>
        <v>1/17_項目1</v>
      </c>
      <c r="D13" s="182" t="str">
        <f>IF($H$1="非表示","",IF(ISERROR(MATCH(D12,Schedule!$A:$A,0)),"",IF(INDEX(Schedule!$1:$1048576,MATCH(D12,Schedule!$A:$A,0),4)=0,"",INDEX(Schedule!$1:$1048576,MATCH(D12,Schedule!$A:$A,0),4))))</f>
        <v>1/18_項目1</v>
      </c>
      <c r="E13" s="182" t="str">
        <f>IF($H$1="非表示","",IF(ISERROR(MATCH(E12,Schedule!$A:$A,0)),"",IF(INDEX(Schedule!$1:$1048576,MATCH(E12,Schedule!$A:$A,0),4)=0,"",INDEX(Schedule!$1:$1048576,MATCH(E12,Schedule!$A:$A,0),4))))</f>
        <v>1/19_項目1</v>
      </c>
      <c r="F13" s="182" t="str">
        <f>IF($H$1="非表示","",IF(ISERROR(MATCH(F12,Schedule!$A:$A,0)),"",IF(INDEX(Schedule!$1:$1048576,MATCH(F12,Schedule!$A:$A,0),4)=0,"",INDEX(Schedule!$1:$1048576,MATCH(F12,Schedule!$A:$A,0),4))))</f>
        <v>1/20_項目1</v>
      </c>
      <c r="G13" s="183" t="str">
        <f>IF($H$1="非表示","",IF(ISERROR(MATCH(G12,Schedule!$A:$A,0)),"",IF(INDEX(Schedule!$1:$1048576,MATCH(G12,Schedule!$A:$A,0),4)=0,"",INDEX(Schedule!$1:$1048576,MATCH(G12,Schedule!$A:$A,0),4))))</f>
        <v>1/21_項目1</v>
      </c>
      <c r="I13" s="1">
        <f ca="1">IF(INDEX(Holiday!$E:$E,ROW(),1)=0,"",INDEX(Holiday!$E:$E,ROW(),1))</f>
        <v>40546</v>
      </c>
    </row>
    <row r="14" spans="1:9" ht="20.100000000000001" customHeight="1" x14ac:dyDescent="0.15">
      <c r="A14" s="181" t="str">
        <f>IF($H$1="非表示","",IF(ISERROR(MATCH(A12,Schedule!$A:$A,0)),"",IF(INDEX(Schedule!$1:$1048576,MATCH(A12,Schedule!$A:$A,0),5)=0,"",INDEX(Schedule!$1:$1048576,MATCH(A12,Schedule!$A:$A,0),5))))</f>
        <v>1/15_項目2</v>
      </c>
      <c r="B14" s="182" t="str">
        <f>IF($H$1="非表示","",IF(ISERROR(MATCH(B12,Schedule!$A:$A,0)),"",IF(INDEX(Schedule!$1:$1048576,MATCH(B12,Schedule!$A:$A,0),5)=0,"",INDEX(Schedule!$1:$1048576,MATCH(B12,Schedule!$A:$A,0),5))))</f>
        <v>1/16_項目2</v>
      </c>
      <c r="C14" s="182" t="str">
        <f>IF($H$1="非表示","",IF(ISERROR(MATCH(C12,Schedule!$A:$A,0)),"",IF(INDEX(Schedule!$1:$1048576,MATCH(C12,Schedule!$A:$A,0),5)=0,"",INDEX(Schedule!$1:$1048576,MATCH(C12,Schedule!$A:$A,0),5))))</f>
        <v>1/17_項目2</v>
      </c>
      <c r="D14" s="182" t="str">
        <f>IF($H$1="非表示","",IF(ISERROR(MATCH(D12,Schedule!$A:$A,0)),"",IF(INDEX(Schedule!$1:$1048576,MATCH(D12,Schedule!$A:$A,0),5)=0,"",INDEX(Schedule!$1:$1048576,MATCH(D12,Schedule!$A:$A,0),5))))</f>
        <v>1/18_項目2</v>
      </c>
      <c r="E14" s="182" t="str">
        <f>IF($H$1="非表示","",IF(ISERROR(MATCH(E12,Schedule!$A:$A,0)),"",IF(INDEX(Schedule!$1:$1048576,MATCH(E12,Schedule!$A:$A,0),5)=0,"",INDEX(Schedule!$1:$1048576,MATCH(E12,Schedule!$A:$A,0),5))))</f>
        <v>1/19_項目2</v>
      </c>
      <c r="F14" s="182" t="str">
        <f>IF($H$1="非表示","",IF(ISERROR(MATCH(F12,Schedule!$A:$A,0)),"",IF(INDEX(Schedule!$1:$1048576,MATCH(F12,Schedule!$A:$A,0),5)=0,"",INDEX(Schedule!$1:$1048576,MATCH(F12,Schedule!$A:$A,0),5))))</f>
        <v>1/20_項目2</v>
      </c>
      <c r="G14" s="183" t="str">
        <f>IF($H$1="非表示","",IF(ISERROR(MATCH(G12,Schedule!$A:$A,0)),"",IF(INDEX(Schedule!$1:$1048576,MATCH(G12,Schedule!$A:$A,0),5)=0,"",INDEX(Schedule!$1:$1048576,MATCH(G12,Schedule!$A:$A,0),5))))</f>
        <v>1/21_項目2</v>
      </c>
      <c r="I14" s="1" t="str">
        <f ca="1">IF(INDEX(Holiday!$E:$E,ROW(),1)=0,"",INDEX(Holiday!$E:$E,ROW(),1))</f>
        <v/>
      </c>
    </row>
    <row r="15" spans="1:9" ht="20.100000000000001" customHeight="1" x14ac:dyDescent="0.15">
      <c r="A15" s="184" t="str">
        <f>IF($H$1="非表示","",IF(ISERROR(MATCH(A12,Schedule!$A:$A,0)),"",IF(INDEX(Schedule!$1:$1048576,MATCH(A12,Schedule!$A:$A,0),6)=0,"",INDEX(Schedule!$1:$1048576,MATCH(A12,Schedule!$A:$A,0),6))))</f>
        <v>1/15_項目3</v>
      </c>
      <c r="B15" s="185" t="str">
        <f>IF($H$1="非表示","",IF(ISERROR(MATCH(B12,Schedule!$A:$A,0)),"",IF(INDEX(Schedule!$1:$1048576,MATCH(B12,Schedule!$A:$A,0),6)=0,"",INDEX(Schedule!$1:$1048576,MATCH(B12,Schedule!$A:$A,0),6))))</f>
        <v>1/16_項目3</v>
      </c>
      <c r="C15" s="185" t="str">
        <f>IF($H$1="非表示","",IF(ISERROR(MATCH(C12,Schedule!$A:$A,0)),"",IF(INDEX(Schedule!$1:$1048576,MATCH(C12,Schedule!$A:$A,0),6)=0,"",INDEX(Schedule!$1:$1048576,MATCH(C12,Schedule!$A:$A,0),6))))</f>
        <v>1/17_項目3</v>
      </c>
      <c r="D15" s="185" t="str">
        <f>IF($H$1="非表示","",IF(ISERROR(MATCH(D12,Schedule!$A:$A,0)),"",IF(INDEX(Schedule!$1:$1048576,MATCH(D12,Schedule!$A:$A,0),6)=0,"",INDEX(Schedule!$1:$1048576,MATCH(D12,Schedule!$A:$A,0),6))))</f>
        <v>1/18_項目3</v>
      </c>
      <c r="E15" s="185" t="str">
        <f>IF($H$1="非表示","",IF(ISERROR(MATCH(E12,Schedule!$A:$A,0)),"",IF(INDEX(Schedule!$1:$1048576,MATCH(E12,Schedule!$A:$A,0),6)=0,"",INDEX(Schedule!$1:$1048576,MATCH(E12,Schedule!$A:$A,0),6))))</f>
        <v>1/19_項目3</v>
      </c>
      <c r="F15" s="185" t="str">
        <f>IF($H$1="非表示","",IF(ISERROR(MATCH(F12,Schedule!$A:$A,0)),"",IF(INDEX(Schedule!$1:$1048576,MATCH(F12,Schedule!$A:$A,0),6)=0,"",INDEX(Schedule!$1:$1048576,MATCH(F12,Schedule!$A:$A,0),6))))</f>
        <v>1/20_項目3</v>
      </c>
      <c r="G15" s="186" t="str">
        <f>IF($H$1="非表示","",IF(ISERROR(MATCH(G12,Schedule!$A:$A,0)),"",IF(INDEX(Schedule!$1:$1048576,MATCH(G12,Schedule!$A:$A,0),6)=0,"",INDEX(Schedule!$1:$1048576,MATCH(G12,Schedule!$A:$A,0),6))))</f>
        <v>1/21_項目3</v>
      </c>
      <c r="I15" s="1">
        <f ca="1">IF(INDEX(Holiday!$E:$E,ROW(),1)=0,"",INDEX(Holiday!$E:$E,ROW(),1))</f>
        <v>40553</v>
      </c>
    </row>
    <row r="16" spans="1:9" ht="60" customHeight="1" x14ac:dyDescent="0.15">
      <c r="A16" s="9">
        <f>G12+1</f>
        <v>40930</v>
      </c>
      <c r="B16" s="10">
        <f t="shared" ref="B16:G16" si="4">A16+1</f>
        <v>40931</v>
      </c>
      <c r="C16" s="10">
        <f t="shared" si="4"/>
        <v>40932</v>
      </c>
      <c r="D16" s="10">
        <f t="shared" si="4"/>
        <v>40933</v>
      </c>
      <c r="E16" s="10">
        <f t="shared" si="4"/>
        <v>40934</v>
      </c>
      <c r="F16" s="10">
        <f t="shared" si="4"/>
        <v>40935</v>
      </c>
      <c r="G16" s="11">
        <f t="shared" si="4"/>
        <v>40936</v>
      </c>
      <c r="I16" s="1" t="str">
        <f ca="1">IF(INDEX(Holiday!$E:$E,ROW(),1)=0,"",INDEX(Holiday!$E:$E,ROW(),1))</f>
        <v/>
      </c>
    </row>
    <row r="17" spans="1:9" ht="20.100000000000001" customHeight="1" x14ac:dyDescent="0.15">
      <c r="A17" s="181" t="str">
        <f>IF($H$1="非表示","",IF(ISERROR(MATCH(A16,Schedule!$A:$A,0)),"",IF(INDEX(Schedule!$1:$1048576,MATCH(A16,Schedule!$A:$A,0),4)=0,"",INDEX(Schedule!$1:$1048576,MATCH(A16,Schedule!$A:$A,0),4))))</f>
        <v>1/22_項目1</v>
      </c>
      <c r="B17" s="182" t="str">
        <f>IF($H$1="非表示","",IF(ISERROR(MATCH(B16,Schedule!$A:$A,0)),"",IF(INDEX(Schedule!$1:$1048576,MATCH(B16,Schedule!$A:$A,0),4)=0,"",INDEX(Schedule!$1:$1048576,MATCH(B16,Schedule!$A:$A,0),4))))</f>
        <v>1/23_項目1</v>
      </c>
      <c r="C17" s="182" t="str">
        <f>IF($H$1="非表示","",IF(ISERROR(MATCH(C16,Schedule!$A:$A,0)),"",IF(INDEX(Schedule!$1:$1048576,MATCH(C16,Schedule!$A:$A,0),4)=0,"",INDEX(Schedule!$1:$1048576,MATCH(C16,Schedule!$A:$A,0),4))))</f>
        <v>1/24_項目1</v>
      </c>
      <c r="D17" s="182" t="str">
        <f>IF($H$1="非表示","",IF(ISERROR(MATCH(D16,Schedule!$A:$A,0)),"",IF(INDEX(Schedule!$1:$1048576,MATCH(D16,Schedule!$A:$A,0),4)=0,"",INDEX(Schedule!$1:$1048576,MATCH(D16,Schedule!$A:$A,0),4))))</f>
        <v>1/25_項目1</v>
      </c>
      <c r="E17" s="182" t="str">
        <f>IF($H$1="非表示","",IF(ISERROR(MATCH(E16,Schedule!$A:$A,0)),"",IF(INDEX(Schedule!$1:$1048576,MATCH(E16,Schedule!$A:$A,0),4)=0,"",INDEX(Schedule!$1:$1048576,MATCH(E16,Schedule!$A:$A,0),4))))</f>
        <v/>
      </c>
      <c r="F17" s="182" t="str">
        <f>IF($H$1="非表示","",IF(ISERROR(MATCH(F16,Schedule!$A:$A,0)),"",IF(INDEX(Schedule!$1:$1048576,MATCH(F16,Schedule!$A:$A,0),4)=0,"",INDEX(Schedule!$1:$1048576,MATCH(F16,Schedule!$A:$A,0),4))))</f>
        <v/>
      </c>
      <c r="G17" s="183" t="str">
        <f>IF($H$1="非表示","",IF(ISERROR(MATCH(G16,Schedule!$A:$A,0)),"",IF(INDEX(Schedule!$1:$1048576,MATCH(G16,Schedule!$A:$A,0),4)=0,"",INDEX(Schedule!$1:$1048576,MATCH(G16,Schedule!$A:$A,0),4))))</f>
        <v/>
      </c>
      <c r="I17" s="1">
        <f ca="1">IF(INDEX(Holiday!$E:$E,ROW(),1)=0,"",INDEX(Holiday!$E:$E,ROW(),1))</f>
        <v>40585</v>
      </c>
    </row>
    <row r="18" spans="1:9" ht="20.100000000000001" customHeight="1" x14ac:dyDescent="0.15">
      <c r="A18" s="181" t="str">
        <f>IF($H$1="非表示","",IF(ISERROR(MATCH(A16,Schedule!$A:$A,0)),"",IF(INDEX(Schedule!$1:$1048576,MATCH(A16,Schedule!$A:$A,0),5)=0,"",INDEX(Schedule!$1:$1048576,MATCH(A16,Schedule!$A:$A,0),5))))</f>
        <v>1/22_項目2</v>
      </c>
      <c r="B18" s="182" t="str">
        <f>IF($H$1="非表示","",IF(ISERROR(MATCH(B16,Schedule!$A:$A,0)),"",IF(INDEX(Schedule!$1:$1048576,MATCH(B16,Schedule!$A:$A,0),5)=0,"",INDEX(Schedule!$1:$1048576,MATCH(B16,Schedule!$A:$A,0),5))))</f>
        <v>1/23_項目2</v>
      </c>
      <c r="C18" s="182" t="str">
        <f>IF($H$1="非表示","",IF(ISERROR(MATCH(C16,Schedule!$A:$A,0)),"",IF(INDEX(Schedule!$1:$1048576,MATCH(C16,Schedule!$A:$A,0),5)=0,"",INDEX(Schedule!$1:$1048576,MATCH(C16,Schedule!$A:$A,0),5))))</f>
        <v>1/24_項目2</v>
      </c>
      <c r="D18" s="182" t="str">
        <f>IF($H$1="非表示","",IF(ISERROR(MATCH(D16,Schedule!$A:$A,0)),"",IF(INDEX(Schedule!$1:$1048576,MATCH(D16,Schedule!$A:$A,0),5)=0,"",INDEX(Schedule!$1:$1048576,MATCH(D16,Schedule!$A:$A,0),5))))</f>
        <v>1/25_項目2</v>
      </c>
      <c r="E18" s="182" t="str">
        <f>IF($H$1="非表示","",IF(ISERROR(MATCH(E16,Schedule!$A:$A,0)),"",IF(INDEX(Schedule!$1:$1048576,MATCH(E16,Schedule!$A:$A,0),5)=0,"",INDEX(Schedule!$1:$1048576,MATCH(E16,Schedule!$A:$A,0),5))))</f>
        <v/>
      </c>
      <c r="F18" s="182" t="str">
        <f>IF($H$1="非表示","",IF(ISERROR(MATCH(F16,Schedule!$A:$A,0)),"",IF(INDEX(Schedule!$1:$1048576,MATCH(F16,Schedule!$A:$A,0),5)=0,"",INDEX(Schedule!$1:$1048576,MATCH(F16,Schedule!$A:$A,0),5))))</f>
        <v/>
      </c>
      <c r="G18" s="183" t="str">
        <f>IF($H$1="非表示","",IF(ISERROR(MATCH(G16,Schedule!$A:$A,0)),"",IF(INDEX(Schedule!$1:$1048576,MATCH(G16,Schedule!$A:$A,0),5)=0,"",INDEX(Schedule!$1:$1048576,MATCH(G16,Schedule!$A:$A,0),5))))</f>
        <v/>
      </c>
      <c r="I18" s="1" t="str">
        <f ca="1">IF(INDEX(Holiday!$E:$E,ROW(),1)=0,"",INDEX(Holiday!$E:$E,ROW(),1))</f>
        <v/>
      </c>
    </row>
    <row r="19" spans="1:9" ht="20.100000000000001" customHeight="1" x14ac:dyDescent="0.15">
      <c r="A19" s="184" t="str">
        <f>IF($H$1="非表示","",IF(ISERROR(MATCH(A16,Schedule!$A:$A,0)),"",IF(INDEX(Schedule!$1:$1048576,MATCH(A16,Schedule!$A:$A,0),6)=0,"",INDEX(Schedule!$1:$1048576,MATCH(A16,Schedule!$A:$A,0),6))))</f>
        <v>1/22_項目3</v>
      </c>
      <c r="B19" s="185" t="str">
        <f>IF($H$1="非表示","",IF(ISERROR(MATCH(B16,Schedule!$A:$A,0)),"",IF(INDEX(Schedule!$1:$1048576,MATCH(B16,Schedule!$A:$A,0),6)=0,"",INDEX(Schedule!$1:$1048576,MATCH(B16,Schedule!$A:$A,0),6))))</f>
        <v>1/23_項目3</v>
      </c>
      <c r="C19" s="185" t="str">
        <f>IF($H$1="非表示","",IF(ISERROR(MATCH(C16,Schedule!$A:$A,0)),"",IF(INDEX(Schedule!$1:$1048576,MATCH(C16,Schedule!$A:$A,0),6)=0,"",INDEX(Schedule!$1:$1048576,MATCH(C16,Schedule!$A:$A,0),6))))</f>
        <v>1/24_項目3</v>
      </c>
      <c r="D19" s="185" t="str">
        <f>IF($H$1="非表示","",IF(ISERROR(MATCH(D16,Schedule!$A:$A,0)),"",IF(INDEX(Schedule!$1:$1048576,MATCH(D16,Schedule!$A:$A,0),6)=0,"",INDEX(Schedule!$1:$1048576,MATCH(D16,Schedule!$A:$A,0),6))))</f>
        <v>1/25_項目3</v>
      </c>
      <c r="E19" s="185" t="str">
        <f>IF($H$1="非表示","",IF(ISERROR(MATCH(E16,Schedule!$A:$A,0)),"",IF(INDEX(Schedule!$1:$1048576,MATCH(E16,Schedule!$A:$A,0),6)=0,"",INDEX(Schedule!$1:$1048576,MATCH(E16,Schedule!$A:$A,0),6))))</f>
        <v/>
      </c>
      <c r="F19" s="185" t="str">
        <f>IF($H$1="非表示","",IF(ISERROR(MATCH(F16,Schedule!$A:$A,0)),"",IF(INDEX(Schedule!$1:$1048576,MATCH(F16,Schedule!$A:$A,0),6)=0,"",INDEX(Schedule!$1:$1048576,MATCH(F16,Schedule!$A:$A,0),6))))</f>
        <v/>
      </c>
      <c r="G19" s="186" t="str">
        <f>IF($H$1="非表示","",IF(ISERROR(MATCH(G16,Schedule!$A:$A,0)),"",IF(INDEX(Schedule!$1:$1048576,MATCH(G16,Schedule!$A:$A,0),6)=0,"",INDEX(Schedule!$1:$1048576,MATCH(G16,Schedule!$A:$A,0),6))))</f>
        <v/>
      </c>
      <c r="I19" s="1">
        <f ca="1">IF(INDEX(Holiday!$E:$E,ROW(),1)=0,"",INDEX(Holiday!$E:$E,ROW(),1))</f>
        <v>40623</v>
      </c>
    </row>
    <row r="20" spans="1:9" ht="60" customHeight="1" x14ac:dyDescent="0.15">
      <c r="A20" s="9">
        <f>G16+1</f>
        <v>40937</v>
      </c>
      <c r="B20" s="10">
        <f t="shared" ref="B20:G20" si="5">A20+1</f>
        <v>40938</v>
      </c>
      <c r="C20" s="10">
        <f t="shared" si="5"/>
        <v>40939</v>
      </c>
      <c r="D20" s="10">
        <f t="shared" si="5"/>
        <v>40940</v>
      </c>
      <c r="E20" s="10">
        <f t="shared" si="5"/>
        <v>40941</v>
      </c>
      <c r="F20" s="10">
        <f t="shared" si="5"/>
        <v>40942</v>
      </c>
      <c r="G20" s="11">
        <f t="shared" si="5"/>
        <v>40943</v>
      </c>
      <c r="I20" s="1" t="str">
        <f ca="1">IF(INDEX(Holiday!$E:$E,ROW(),1)=0,"",INDEX(Holiday!$E:$E,ROW(),1))</f>
        <v/>
      </c>
    </row>
    <row r="21" spans="1:9" ht="20.100000000000001" customHeight="1" x14ac:dyDescent="0.15">
      <c r="A21" s="181" t="str">
        <f>IF($H$1="非表示","",IF(ISERROR(MATCH(A20,Schedule!$A:$A,0)),"",IF(INDEX(Schedule!$1:$1048576,MATCH(A20,Schedule!$A:$A,0),4)=0,"",INDEX(Schedule!$1:$1048576,MATCH(A20,Schedule!$A:$A,0),4))))</f>
        <v/>
      </c>
      <c r="B21" s="182" t="str">
        <f>IF($H$1="非表示","",IF(ISERROR(MATCH(B20,Schedule!$A:$A,0)),"",IF(INDEX(Schedule!$1:$1048576,MATCH(B20,Schedule!$A:$A,0),4)=0,"",INDEX(Schedule!$1:$1048576,MATCH(B20,Schedule!$A:$A,0),4))))</f>
        <v/>
      </c>
      <c r="C21" s="182" t="str">
        <f>IF($H$1="非表示","",IF(ISERROR(MATCH(C20,Schedule!$A:$A,0)),"",IF(INDEX(Schedule!$1:$1048576,MATCH(C20,Schedule!$A:$A,0),4)=0,"",INDEX(Schedule!$1:$1048576,MATCH(C20,Schedule!$A:$A,0),4))))</f>
        <v/>
      </c>
      <c r="D21" s="182" t="str">
        <f>IF($H$1="非表示","",IF(ISERROR(MATCH(D20,Schedule!$A:$A,0)),"",IF(INDEX(Schedule!$1:$1048576,MATCH(D20,Schedule!$A:$A,0),4)=0,"",INDEX(Schedule!$1:$1048576,MATCH(D20,Schedule!$A:$A,0),4))))</f>
        <v/>
      </c>
      <c r="E21" s="182" t="str">
        <f>IF($H$1="非表示","",IF(ISERROR(MATCH(E20,Schedule!$A:$A,0)),"",IF(INDEX(Schedule!$1:$1048576,MATCH(E20,Schedule!$A:$A,0),4)=0,"",INDEX(Schedule!$1:$1048576,MATCH(E20,Schedule!$A:$A,0),4))))</f>
        <v/>
      </c>
      <c r="F21" s="182" t="str">
        <f>IF($H$1="非表示","",IF(ISERROR(MATCH(F20,Schedule!$A:$A,0)),"",IF(INDEX(Schedule!$1:$1048576,MATCH(F20,Schedule!$A:$A,0),4)=0,"",INDEX(Schedule!$1:$1048576,MATCH(F20,Schedule!$A:$A,0),4))))</f>
        <v/>
      </c>
      <c r="G21" s="183" t="str">
        <f>IF($H$1="非表示","",IF(ISERROR(MATCH(G20,Schedule!$A:$A,0)),"",IF(INDEX(Schedule!$1:$1048576,MATCH(G20,Schedule!$A:$A,0),4)=0,"",INDEX(Schedule!$1:$1048576,MATCH(G20,Schedule!$A:$A,0),4))))</f>
        <v/>
      </c>
      <c r="I21" s="1">
        <f ca="1">IF(INDEX(Holiday!$E:$E,ROW(),1)=0,"",INDEX(Holiday!$E:$E,ROW(),1))</f>
        <v>40662</v>
      </c>
    </row>
    <row r="22" spans="1:9" ht="20.100000000000001" customHeight="1" x14ac:dyDescent="0.15">
      <c r="A22" s="181" t="str">
        <f>IF($H$1="非表示","",IF(ISERROR(MATCH(A20,Schedule!$A:$A,0)),"",IF(INDEX(Schedule!$1:$1048576,MATCH(A20,Schedule!$A:$A,0),5)=0,"",INDEX(Schedule!$1:$1048576,MATCH(A20,Schedule!$A:$A,0),5))))</f>
        <v/>
      </c>
      <c r="B22" s="182" t="str">
        <f>IF($H$1="非表示","",IF(ISERROR(MATCH(B20,Schedule!$A:$A,0)),"",IF(INDEX(Schedule!$1:$1048576,MATCH(B20,Schedule!$A:$A,0),5)=0,"",INDEX(Schedule!$1:$1048576,MATCH(B20,Schedule!$A:$A,0),5))))</f>
        <v/>
      </c>
      <c r="C22" s="182" t="str">
        <f>IF($H$1="非表示","",IF(ISERROR(MATCH(C20,Schedule!$A:$A,0)),"",IF(INDEX(Schedule!$1:$1048576,MATCH(C20,Schedule!$A:$A,0),5)=0,"",INDEX(Schedule!$1:$1048576,MATCH(C20,Schedule!$A:$A,0),5))))</f>
        <v/>
      </c>
      <c r="D22" s="182" t="str">
        <f>IF($H$1="非表示","",IF(ISERROR(MATCH(D20,Schedule!$A:$A,0)),"",IF(INDEX(Schedule!$1:$1048576,MATCH(D20,Schedule!$A:$A,0),5)=0,"",INDEX(Schedule!$1:$1048576,MATCH(D20,Schedule!$A:$A,0),5))))</f>
        <v/>
      </c>
      <c r="E22" s="182" t="str">
        <f>IF($H$1="非表示","",IF(ISERROR(MATCH(E20,Schedule!$A:$A,0)),"",IF(INDEX(Schedule!$1:$1048576,MATCH(E20,Schedule!$A:$A,0),5)=0,"",INDEX(Schedule!$1:$1048576,MATCH(E20,Schedule!$A:$A,0),5))))</f>
        <v/>
      </c>
      <c r="F22" s="182" t="str">
        <f>IF($H$1="非表示","",IF(ISERROR(MATCH(F20,Schedule!$A:$A,0)),"",IF(INDEX(Schedule!$1:$1048576,MATCH(F20,Schedule!$A:$A,0),5)=0,"",INDEX(Schedule!$1:$1048576,MATCH(F20,Schedule!$A:$A,0),5))))</f>
        <v/>
      </c>
      <c r="G22" s="183" t="str">
        <f>IF($H$1="非表示","",IF(ISERROR(MATCH(G20,Schedule!$A:$A,0)),"",IF(INDEX(Schedule!$1:$1048576,MATCH(G20,Schedule!$A:$A,0),5)=0,"",INDEX(Schedule!$1:$1048576,MATCH(G20,Schedule!$A:$A,0),5))))</f>
        <v/>
      </c>
      <c r="I22" s="1" t="str">
        <f ca="1">IF(INDEX(Holiday!$E:$E,ROW(),1)=0,"",INDEX(Holiday!$E:$E,ROW(),1))</f>
        <v/>
      </c>
    </row>
    <row r="23" spans="1:9" ht="20.100000000000001" customHeight="1" x14ac:dyDescent="0.15">
      <c r="A23" s="184" t="str">
        <f>IF($H$1="非表示","",IF(ISERROR(MATCH(A20,Schedule!$A:$A,0)),"",IF(INDEX(Schedule!$1:$1048576,MATCH(A20,Schedule!$A:$A,0),6)=0,"",INDEX(Schedule!$1:$1048576,MATCH(A20,Schedule!$A:$A,0),6))))</f>
        <v/>
      </c>
      <c r="B23" s="185" t="str">
        <f>IF($H$1="非表示","",IF(ISERROR(MATCH(B20,Schedule!$A:$A,0)),"",IF(INDEX(Schedule!$1:$1048576,MATCH(B20,Schedule!$A:$A,0),6)=0,"",INDEX(Schedule!$1:$1048576,MATCH(B20,Schedule!$A:$A,0),6))))</f>
        <v/>
      </c>
      <c r="C23" s="185" t="str">
        <f>IF($H$1="非表示","",IF(ISERROR(MATCH(C20,Schedule!$A:$A,0)),"",IF(INDEX(Schedule!$1:$1048576,MATCH(C20,Schedule!$A:$A,0),6)=0,"",INDEX(Schedule!$1:$1048576,MATCH(C20,Schedule!$A:$A,0),6))))</f>
        <v/>
      </c>
      <c r="D23" s="185" t="str">
        <f>IF($H$1="非表示","",IF(ISERROR(MATCH(D20,Schedule!$A:$A,0)),"",IF(INDEX(Schedule!$1:$1048576,MATCH(D20,Schedule!$A:$A,0),6)=0,"",INDEX(Schedule!$1:$1048576,MATCH(D20,Schedule!$A:$A,0),6))))</f>
        <v/>
      </c>
      <c r="E23" s="185" t="str">
        <f>IF($H$1="非表示","",IF(ISERROR(MATCH(E20,Schedule!$A:$A,0)),"",IF(INDEX(Schedule!$1:$1048576,MATCH(E20,Schedule!$A:$A,0),6)=0,"",INDEX(Schedule!$1:$1048576,MATCH(E20,Schedule!$A:$A,0),6))))</f>
        <v/>
      </c>
      <c r="F23" s="185" t="str">
        <f>IF($H$1="非表示","",IF(ISERROR(MATCH(F20,Schedule!$A:$A,0)),"",IF(INDEX(Schedule!$1:$1048576,MATCH(F20,Schedule!$A:$A,0),6)=0,"",INDEX(Schedule!$1:$1048576,MATCH(F20,Schedule!$A:$A,0),6))))</f>
        <v/>
      </c>
      <c r="G23" s="186" t="str">
        <f>IF($H$1="非表示","",IF(ISERROR(MATCH(G20,Schedule!$A:$A,0)),"",IF(INDEX(Schedule!$1:$1048576,MATCH(G20,Schedule!$A:$A,0),6)=0,"",INDEX(Schedule!$1:$1048576,MATCH(G20,Schedule!$A:$A,0),6))))</f>
        <v/>
      </c>
      <c r="I23" s="1" t="str">
        <f ca="1">IF(INDEX(Holiday!$E:$E,ROW(),1)=0,"",INDEX(Holiday!$E:$E,ROW(),1))</f>
        <v/>
      </c>
    </row>
    <row r="24" spans="1:9" ht="60" customHeight="1" x14ac:dyDescent="0.15">
      <c r="A24" s="9">
        <f>G20+1</f>
        <v>40944</v>
      </c>
      <c r="B24" s="10">
        <f t="shared" ref="B24:G24" si="6">A24+1</f>
        <v>40945</v>
      </c>
      <c r="C24" s="10">
        <f t="shared" si="6"/>
        <v>40946</v>
      </c>
      <c r="D24" s="10">
        <f t="shared" si="6"/>
        <v>40947</v>
      </c>
      <c r="E24" s="10">
        <f t="shared" si="6"/>
        <v>40948</v>
      </c>
      <c r="F24" s="10">
        <f t="shared" si="6"/>
        <v>40949</v>
      </c>
      <c r="G24" s="11">
        <f t="shared" si="6"/>
        <v>40950</v>
      </c>
      <c r="I24" s="1">
        <f ca="1">IF(INDEX(Holiday!$E:$E,ROW(),1)=0,"",INDEX(Holiday!$E:$E,ROW(),1))</f>
        <v>40666</v>
      </c>
    </row>
    <row r="25" spans="1:9" ht="20.100000000000001" customHeight="1" x14ac:dyDescent="0.15">
      <c r="A25" s="181" t="str">
        <f>IF($H$1="非表示","",IF(ISERROR(MATCH(A24,Schedule!$A:$A,0)),"",IF(INDEX(Schedule!$1:$1048576,MATCH(A24,Schedule!$A:$A,0),4)=0,"",INDEX(Schedule!$1:$1048576,MATCH(A24,Schedule!$A:$A,0),4))))</f>
        <v/>
      </c>
      <c r="B25" s="182" t="str">
        <f>IF($H$1="非表示","",IF(ISERROR(MATCH(B24,Schedule!$A:$A,0)),"",IF(INDEX(Schedule!$1:$1048576,MATCH(B24,Schedule!$A:$A,0),4)=0,"",INDEX(Schedule!$1:$1048576,MATCH(B24,Schedule!$A:$A,0),4))))</f>
        <v/>
      </c>
      <c r="C25" s="182" t="str">
        <f>IF($H$1="非表示","",IF(ISERROR(MATCH(C24,Schedule!$A:$A,0)),"",IF(INDEX(Schedule!$1:$1048576,MATCH(C24,Schedule!$A:$A,0),4)=0,"",INDEX(Schedule!$1:$1048576,MATCH(C24,Schedule!$A:$A,0),4))))</f>
        <v/>
      </c>
      <c r="D25" s="182" t="str">
        <f>IF($H$1="非表示","",IF(ISERROR(MATCH(D24,Schedule!$A:$A,0)),"",IF(INDEX(Schedule!$1:$1048576,MATCH(D24,Schedule!$A:$A,0),4)=0,"",INDEX(Schedule!$1:$1048576,MATCH(D24,Schedule!$A:$A,0),4))))</f>
        <v/>
      </c>
      <c r="E25" s="182" t="str">
        <f>IF($H$1="非表示","",IF(ISERROR(MATCH(E24,Schedule!$A:$A,0)),"",IF(INDEX(Schedule!$1:$1048576,MATCH(E24,Schedule!$A:$A,0),4)=0,"",INDEX(Schedule!$1:$1048576,MATCH(E24,Schedule!$A:$A,0),4))))</f>
        <v/>
      </c>
      <c r="F25" s="182" t="str">
        <f>IF($H$1="非表示","",IF(ISERROR(MATCH(F24,Schedule!$A:$A,0)),"",IF(INDEX(Schedule!$1:$1048576,MATCH(F24,Schedule!$A:$A,0),4)=0,"",INDEX(Schedule!$1:$1048576,MATCH(F24,Schedule!$A:$A,0),4))))</f>
        <v/>
      </c>
      <c r="G25" s="183" t="str">
        <f>IF($H$1="非表示","",IF(ISERROR(MATCH(G24,Schedule!$A:$A,0)),"",IF(INDEX(Schedule!$1:$1048576,MATCH(G24,Schedule!$A:$A,0),4)=0,"",INDEX(Schedule!$1:$1048576,MATCH(G24,Schedule!$A:$A,0),4))))</f>
        <v/>
      </c>
      <c r="I25" s="1">
        <f ca="1">IF(INDEX(Holiday!$E:$E,ROW(),1)=0,"",INDEX(Holiday!$E:$E,ROW(),1))</f>
        <v>40667</v>
      </c>
    </row>
    <row r="26" spans="1:9" ht="20.100000000000001" customHeight="1" x14ac:dyDescent="0.15">
      <c r="A26" s="181" t="str">
        <f>IF($H$1="非表示","",IF(ISERROR(MATCH(A24,Schedule!$A:$A,0)),"",IF(INDEX(Schedule!$1:$1048576,MATCH(A24,Schedule!$A:$A,0),5)=0,"",INDEX(Schedule!$1:$1048576,MATCH(A24,Schedule!$A:$A,0),5))))</f>
        <v/>
      </c>
      <c r="B26" s="182" t="str">
        <f>IF($H$1="非表示","",IF(ISERROR(MATCH(B24,Schedule!$A:$A,0)),"",IF(INDEX(Schedule!$1:$1048576,MATCH(B24,Schedule!$A:$A,0),5)=0,"",INDEX(Schedule!$1:$1048576,MATCH(B24,Schedule!$A:$A,0),5))))</f>
        <v/>
      </c>
      <c r="C26" s="182" t="str">
        <f>IF($H$1="非表示","",IF(ISERROR(MATCH(C24,Schedule!$A:$A,0)),"",IF(INDEX(Schedule!$1:$1048576,MATCH(C24,Schedule!$A:$A,0),5)=0,"",INDEX(Schedule!$1:$1048576,MATCH(C24,Schedule!$A:$A,0),5))))</f>
        <v/>
      </c>
      <c r="D26" s="182" t="str">
        <f>IF($H$1="非表示","",IF(ISERROR(MATCH(D24,Schedule!$A:$A,0)),"",IF(INDEX(Schedule!$1:$1048576,MATCH(D24,Schedule!$A:$A,0),5)=0,"",INDEX(Schedule!$1:$1048576,MATCH(D24,Schedule!$A:$A,0),5))))</f>
        <v/>
      </c>
      <c r="E26" s="182" t="str">
        <f>IF($H$1="非表示","",IF(ISERROR(MATCH(E24,Schedule!$A:$A,0)),"",IF(INDEX(Schedule!$1:$1048576,MATCH(E24,Schedule!$A:$A,0),5)=0,"",INDEX(Schedule!$1:$1048576,MATCH(E24,Schedule!$A:$A,0),5))))</f>
        <v/>
      </c>
      <c r="F26" s="182" t="str">
        <f>IF($H$1="非表示","",IF(ISERROR(MATCH(F24,Schedule!$A:$A,0)),"",IF(INDEX(Schedule!$1:$1048576,MATCH(F24,Schedule!$A:$A,0),5)=0,"",INDEX(Schedule!$1:$1048576,MATCH(F24,Schedule!$A:$A,0),5))))</f>
        <v/>
      </c>
      <c r="G26" s="183" t="str">
        <f>IF($H$1="非表示","",IF(ISERROR(MATCH(G24,Schedule!$A:$A,0)),"",IF(INDEX(Schedule!$1:$1048576,MATCH(G24,Schedule!$A:$A,0),5)=0,"",INDEX(Schedule!$1:$1048576,MATCH(G24,Schedule!$A:$A,0),5))))</f>
        <v/>
      </c>
      <c r="I26" s="1">
        <f ca="1">IF(INDEX(Holiday!$E:$E,ROW(),1)=0,"",INDEX(Holiday!$E:$E,ROW(),1))</f>
        <v>40668</v>
      </c>
    </row>
    <row r="27" spans="1:9" ht="20.100000000000001" customHeight="1" thickBot="1" x14ac:dyDescent="0.2">
      <c r="A27" s="187" t="str">
        <f>IF($H$1="非表示","",IF(ISERROR(MATCH(A24,Schedule!$A:$A,0)),"",IF(INDEX(Schedule!$1:$1048576,MATCH(A24,Schedule!$A:$A,0),6)=0,"",INDEX(Schedule!$1:$1048576,MATCH(A24,Schedule!$A:$A,0),6))))</f>
        <v/>
      </c>
      <c r="B27" s="188" t="str">
        <f>IF($H$1="非表示","",IF(ISERROR(MATCH(B24,Schedule!$A:$A,0)),"",IF(INDEX(Schedule!$1:$1048576,MATCH(B24,Schedule!$A:$A,0),6)=0,"",INDEX(Schedule!$1:$1048576,MATCH(B24,Schedule!$A:$A,0),6))))</f>
        <v/>
      </c>
      <c r="C27" s="188" t="str">
        <f>IF($H$1="非表示","",IF(ISERROR(MATCH(C24,Schedule!$A:$A,0)),"",IF(INDEX(Schedule!$1:$1048576,MATCH(C24,Schedule!$A:$A,0),6)=0,"",INDEX(Schedule!$1:$1048576,MATCH(C24,Schedule!$A:$A,0),6))))</f>
        <v/>
      </c>
      <c r="D27" s="188" t="str">
        <f>IF($H$1="非表示","",IF(ISERROR(MATCH(D24,Schedule!$A:$A,0)),"",IF(INDEX(Schedule!$1:$1048576,MATCH(D24,Schedule!$A:$A,0),6)=0,"",INDEX(Schedule!$1:$1048576,MATCH(D24,Schedule!$A:$A,0),6))))</f>
        <v/>
      </c>
      <c r="E27" s="188" t="str">
        <f>IF($H$1="非表示","",IF(ISERROR(MATCH(E24,Schedule!$A:$A,0)),"",IF(INDEX(Schedule!$1:$1048576,MATCH(E24,Schedule!$A:$A,0),6)=0,"",INDEX(Schedule!$1:$1048576,MATCH(E24,Schedule!$A:$A,0),6))))</f>
        <v/>
      </c>
      <c r="F27" s="188" t="str">
        <f>IF($H$1="非表示","",IF(ISERROR(MATCH(F24,Schedule!$A:$A,0)),"",IF(INDEX(Schedule!$1:$1048576,MATCH(F24,Schedule!$A:$A,0),6)=0,"",INDEX(Schedule!$1:$1048576,MATCH(F24,Schedule!$A:$A,0),6))))</f>
        <v/>
      </c>
      <c r="G27" s="189" t="str">
        <f>IF($H$1="非表示","",IF(ISERROR(MATCH(G24,Schedule!$A:$A,0)),"",IF(INDEX(Schedule!$1:$1048576,MATCH(G24,Schedule!$A:$A,0),6)=0,"",INDEX(Schedule!$1:$1048576,MATCH(G24,Schedule!$A:$A,0),6))))</f>
        <v/>
      </c>
      <c r="I27" s="1" t="str">
        <f ca="1">IF(INDEX(Holiday!$E:$E,ROW(),1)=0,"",INDEX(Holiday!$E:$E,ROW(),1))</f>
        <v/>
      </c>
    </row>
    <row r="28" spans="1:9" x14ac:dyDescent="0.15">
      <c r="I28" s="1">
        <f ca="1">IF(INDEX(Holiday!$E:$E,ROW(),1)=0,"",INDEX(Holiday!$E:$E,ROW(),1))</f>
        <v>40742</v>
      </c>
    </row>
    <row r="29" spans="1:9" ht="15" x14ac:dyDescent="0.15">
      <c r="C29" s="211" t="str">
        <f>IF(INDEX(組織名!$1:$1048576,1,2)=0,"",INDEX(組織名!$1:$1048576,1,2))</f>
        <v>xls-hashimoto</v>
      </c>
      <c r="D29" s="211"/>
      <c r="E29" s="211"/>
      <c r="I29" s="1" t="str">
        <f ca="1">IF(INDEX(Holiday!$E:$E,ROW(),1)=0,"",INDEX(Holiday!$E:$E,ROW(),1))</f>
        <v/>
      </c>
    </row>
    <row r="30" spans="1:9" x14ac:dyDescent="0.15">
      <c r="I30" s="1">
        <f ca="1">IF(INDEX(Holiday!$E:$E,ROW(),1)=0,"",INDEX(Holiday!$E:$E,ROW(),1))</f>
        <v>40805</v>
      </c>
    </row>
    <row r="31" spans="1:9" x14ac:dyDescent="0.15">
      <c r="I31" s="1" t="str">
        <f ca="1">IF(INDEX(Holiday!$E:$E,ROW(),1)=0,"",INDEX(Holiday!$E:$E,ROW(),1))</f>
        <v/>
      </c>
    </row>
    <row r="32" spans="1:9" x14ac:dyDescent="0.15">
      <c r="I32" s="1">
        <f ca="1">IF(INDEX(Holiday!$E:$E,ROW(),1)=0,"",INDEX(Holiday!$E:$E,ROW(),1))</f>
        <v>40809</v>
      </c>
    </row>
    <row r="33" spans="9:9" x14ac:dyDescent="0.15">
      <c r="I33" s="1" t="str">
        <f ca="1">IF(INDEX(Holiday!$E:$E,ROW(),1)=0,"",INDEX(Holiday!$E:$E,ROW(),1))</f>
        <v/>
      </c>
    </row>
    <row r="34" spans="9:9" x14ac:dyDescent="0.15">
      <c r="I34" s="1">
        <f ca="1">IF(INDEX(Holiday!$E:$E,ROW(),1)=0,"",INDEX(Holiday!$E:$E,ROW(),1))</f>
        <v>40826</v>
      </c>
    </row>
    <row r="35" spans="9:9" x14ac:dyDescent="0.15">
      <c r="I35" s="1" t="str">
        <f ca="1">IF(INDEX(Holiday!$E:$E,ROW(),1)=0,"",INDEX(Holiday!$E:$E,ROW(),1))</f>
        <v/>
      </c>
    </row>
    <row r="36" spans="9:9" x14ac:dyDescent="0.15">
      <c r="I36" s="1">
        <f ca="1">IF(INDEX(Holiday!$E:$E,ROW(),1)=0,"",INDEX(Holiday!$E:$E,ROW(),1))</f>
        <v>40850</v>
      </c>
    </row>
    <row r="37" spans="9:9" x14ac:dyDescent="0.15">
      <c r="I37" s="1" t="str">
        <f ca="1">IF(INDEX(Holiday!$E:$E,ROW(),1)=0,"",INDEX(Holiday!$E:$E,ROW(),1))</f>
        <v/>
      </c>
    </row>
    <row r="38" spans="9:9" x14ac:dyDescent="0.15">
      <c r="I38" s="1">
        <f ca="1">IF(INDEX(Holiday!$E:$E,ROW(),1)=0,"",INDEX(Holiday!$E:$E,ROW(),1))</f>
        <v>40870</v>
      </c>
    </row>
    <row r="39" spans="9:9" x14ac:dyDescent="0.15">
      <c r="I39" s="1" t="str">
        <f ca="1">IF(INDEX(Holiday!$E:$E,ROW(),1)=0,"",INDEX(Holiday!$E:$E,ROW(),1))</f>
        <v/>
      </c>
    </row>
    <row r="40" spans="9:9" x14ac:dyDescent="0.15">
      <c r="I40" s="1">
        <f ca="1">IF(INDEX(Holiday!$E:$E,ROW(),1)=0,"",INDEX(Holiday!$E:$E,ROW(),1))</f>
        <v>40900</v>
      </c>
    </row>
    <row r="41" spans="9:9" x14ac:dyDescent="0.15">
      <c r="I41" s="1" t="str">
        <f ca="1">IF(INDEX(Holiday!$E:$E,ROW(),1)=0,"",INDEX(Holiday!$E:$E,ROW(),1))</f>
        <v/>
      </c>
    </row>
    <row r="42" spans="9:9" x14ac:dyDescent="0.15">
      <c r="I42" s="1">
        <f ca="1">IF(INDEX(Holiday!$E:$E,ROW(),1)=0,"",INDEX(Holiday!$E:$E,ROW(),1))</f>
        <v>40907</v>
      </c>
    </row>
    <row r="43" spans="9:9" x14ac:dyDescent="0.15">
      <c r="I43" s="1">
        <f ca="1">IF(INDEX(Holiday!$E:$E,ROW(),1)=0,"",INDEX(Holiday!$E:$E,ROW(),1))</f>
        <v>40908</v>
      </c>
    </row>
    <row r="44" spans="9:9" x14ac:dyDescent="0.15">
      <c r="I44" s="1">
        <f ca="1">IF(INDEX(Holiday!$E:$E,ROW(),1)=0,"",INDEX(Holiday!$E:$E,ROW(),1))</f>
        <v>40909</v>
      </c>
    </row>
    <row r="45" spans="9:9" x14ac:dyDescent="0.15">
      <c r="I45" s="1">
        <f ca="1">IF(INDEX(Holiday!$E:$E,ROW(),1)=0,"",INDEX(Holiday!$E:$E,ROW(),1))</f>
        <v>40910</v>
      </c>
    </row>
    <row r="46" spans="9:9" x14ac:dyDescent="0.15">
      <c r="I46" s="1">
        <f ca="1">IF(INDEX(Holiday!$E:$E,ROW(),1)=0,"",INDEX(Holiday!$E:$E,ROW(),1))</f>
        <v>40911</v>
      </c>
    </row>
    <row r="47" spans="9:9" x14ac:dyDescent="0.15">
      <c r="I47" s="1" t="str">
        <f ca="1">IF(INDEX(Holiday!$E:$E,ROW(),1)=0,"",INDEX(Holiday!$E:$E,ROW(),1))</f>
        <v/>
      </c>
    </row>
    <row r="48" spans="9:9" x14ac:dyDescent="0.15">
      <c r="I48" s="1">
        <f ca="1">IF(INDEX(Holiday!$E:$E,ROW(),1)=0,"",INDEX(Holiday!$E:$E,ROW(),1))</f>
        <v>40917</v>
      </c>
    </row>
    <row r="49" spans="9:9" x14ac:dyDescent="0.15">
      <c r="I49" s="1" t="str">
        <f ca="1">IF(INDEX(Holiday!$E:$E,ROW(),1)=0,"",INDEX(Holiday!$E:$E,ROW(),1))</f>
        <v/>
      </c>
    </row>
    <row r="50" spans="9:9" x14ac:dyDescent="0.15">
      <c r="I50" s="1">
        <f ca="1">IF(INDEX(Holiday!$E:$E,ROW(),1)=0,"",INDEX(Holiday!$E:$E,ROW(),1))</f>
        <v>40950</v>
      </c>
    </row>
    <row r="51" spans="9:9" x14ac:dyDescent="0.15">
      <c r="I51" s="1" t="str">
        <f ca="1">IF(INDEX(Holiday!$E:$E,ROW(),1)=0,"",INDEX(Holiday!$E:$E,ROW(),1))</f>
        <v/>
      </c>
    </row>
    <row r="52" spans="9:9" x14ac:dyDescent="0.15">
      <c r="I52" s="1">
        <f ca="1">IF(INDEX(Holiday!$E:$E,ROW(),1)=0,"",INDEX(Holiday!$E:$E,ROW(),1))</f>
        <v>40988</v>
      </c>
    </row>
    <row r="53" spans="9:9" x14ac:dyDescent="0.15">
      <c r="I53" s="1" t="str">
        <f ca="1">IF(INDEX(Holiday!$E:$E,ROW(),1)=0,"",INDEX(Holiday!$E:$E,ROW(),1))</f>
        <v/>
      </c>
    </row>
    <row r="54" spans="9:9" x14ac:dyDescent="0.15">
      <c r="I54" s="1">
        <f ca="1">IF(INDEX(Holiday!$E:$E,ROW(),1)=0,"",INDEX(Holiday!$E:$E,ROW(),1))</f>
        <v>41028</v>
      </c>
    </row>
    <row r="55" spans="9:9" x14ac:dyDescent="0.15">
      <c r="I55" s="1">
        <f ca="1">IF(INDEX(Holiday!$E:$E,ROW(),1)=0,"",INDEX(Holiday!$E:$E,ROW(),1))</f>
        <v>41029</v>
      </c>
    </row>
    <row r="56" spans="9:9" x14ac:dyDescent="0.15">
      <c r="I56" s="1" t="str">
        <f ca="1">IF(INDEX(Holiday!$E:$E,ROW(),1)=0,"",INDEX(Holiday!$E:$E,ROW(),1))</f>
        <v/>
      </c>
    </row>
    <row r="57" spans="9:9" x14ac:dyDescent="0.15">
      <c r="I57" s="1">
        <f ca="1">IF(INDEX(Holiday!$E:$E,ROW(),1)=0,"",INDEX(Holiday!$E:$E,ROW(),1))</f>
        <v>41032</v>
      </c>
    </row>
    <row r="58" spans="9:9" x14ac:dyDescent="0.15">
      <c r="I58" s="1">
        <f ca="1">IF(INDEX(Holiday!$E:$E,ROW(),1)=0,"",INDEX(Holiday!$E:$E,ROW(),1))</f>
        <v>41033</v>
      </c>
    </row>
    <row r="59" spans="9:9" x14ac:dyDescent="0.15">
      <c r="I59" s="1">
        <f ca="1">IF(INDEX(Holiday!$E:$E,ROW(),1)=0,"",INDEX(Holiday!$E:$E,ROW(),1))</f>
        <v>41034</v>
      </c>
    </row>
    <row r="60" spans="9:9" x14ac:dyDescent="0.15">
      <c r="I60" s="1" t="str">
        <f ca="1">IF(INDEX(Holiday!$E:$E,ROW(),1)=0,"",INDEX(Holiday!$E:$E,ROW(),1))</f>
        <v/>
      </c>
    </row>
    <row r="61" spans="9:9" x14ac:dyDescent="0.15">
      <c r="I61" s="1">
        <f ca="1">IF(INDEX(Holiday!$E:$E,ROW(),1)=0,"",INDEX(Holiday!$E:$E,ROW(),1))</f>
        <v>41106</v>
      </c>
    </row>
    <row r="62" spans="9:9" x14ac:dyDescent="0.15">
      <c r="I62" s="1" t="str">
        <f ca="1">IF(INDEX(Holiday!$E:$E,ROW(),1)=0,"",INDEX(Holiday!$E:$E,ROW(),1))</f>
        <v/>
      </c>
    </row>
    <row r="63" spans="9:9" x14ac:dyDescent="0.15">
      <c r="I63" s="1">
        <f ca="1">IF(INDEX(Holiday!$E:$E,ROW(),1)=0,"",INDEX(Holiday!$E:$E,ROW(),1))</f>
        <v>41169</v>
      </c>
    </row>
    <row r="64" spans="9:9" x14ac:dyDescent="0.15">
      <c r="I64" s="1" t="str">
        <f ca="1">IF(INDEX(Holiday!$E:$E,ROW(),1)=0,"",INDEX(Holiday!$E:$E,ROW(),1))</f>
        <v/>
      </c>
    </row>
    <row r="65" spans="9:9" x14ac:dyDescent="0.15">
      <c r="I65" s="1">
        <f ca="1">IF(INDEX(Holiday!$E:$E,ROW(),1)=0,"",INDEX(Holiday!$E:$E,ROW(),1))</f>
        <v>41174</v>
      </c>
    </row>
    <row r="66" spans="9:9" x14ac:dyDescent="0.15">
      <c r="I66" s="1" t="str">
        <f ca="1">IF(INDEX(Holiday!$E:$E,ROW(),1)=0,"",INDEX(Holiday!$E:$E,ROW(),1))</f>
        <v/>
      </c>
    </row>
    <row r="67" spans="9:9" x14ac:dyDescent="0.15">
      <c r="I67" s="1">
        <f ca="1">IF(INDEX(Holiday!$E:$E,ROW(),1)=0,"",INDEX(Holiday!$E:$E,ROW(),1))</f>
        <v>41190</v>
      </c>
    </row>
    <row r="68" spans="9:9" x14ac:dyDescent="0.15">
      <c r="I68" s="1" t="str">
        <f ca="1">IF(INDEX(Holiday!$E:$E,ROW(),1)=0,"",INDEX(Holiday!$E:$E,ROW(),1))</f>
        <v/>
      </c>
    </row>
    <row r="69" spans="9:9" x14ac:dyDescent="0.15">
      <c r="I69" s="1">
        <f ca="1">IF(INDEX(Holiday!$E:$E,ROW(),1)=0,"",INDEX(Holiday!$E:$E,ROW(),1))</f>
        <v>41216</v>
      </c>
    </row>
    <row r="70" spans="9:9" x14ac:dyDescent="0.15">
      <c r="I70" s="1" t="str">
        <f ca="1">IF(INDEX(Holiday!$E:$E,ROW(),1)=0,"",INDEX(Holiday!$E:$E,ROW(),1))</f>
        <v/>
      </c>
    </row>
    <row r="71" spans="9:9" x14ac:dyDescent="0.15">
      <c r="I71" s="1">
        <f ca="1">IF(INDEX(Holiday!$E:$E,ROW(),1)=0,"",INDEX(Holiday!$E:$E,ROW(),1))</f>
        <v>41236</v>
      </c>
    </row>
    <row r="72" spans="9:9" x14ac:dyDescent="0.15">
      <c r="I72" s="1" t="str">
        <f ca="1">IF(INDEX(Holiday!$E:$E,ROW(),1)=0,"",INDEX(Holiday!$E:$E,ROW(),1))</f>
        <v/>
      </c>
    </row>
    <row r="73" spans="9:9" x14ac:dyDescent="0.15">
      <c r="I73" s="1">
        <f ca="1">IF(INDEX(Holiday!$E:$E,ROW(),1)=0,"",INDEX(Holiday!$E:$E,ROW(),1))</f>
        <v>41266</v>
      </c>
    </row>
    <row r="74" spans="9:9" x14ac:dyDescent="0.15">
      <c r="I74" s="1">
        <f ca="1">IF(INDEX(Holiday!$E:$E,ROW(),1)=0,"",INDEX(Holiday!$E:$E,ROW(),1))</f>
        <v>41267</v>
      </c>
    </row>
    <row r="75" spans="9:9" x14ac:dyDescent="0.15">
      <c r="I75" s="1">
        <f ca="1">IF(INDEX(Holiday!$E:$E,ROW(),1)=0,"",INDEX(Holiday!$E:$E,ROW(),1))</f>
        <v>41273</v>
      </c>
    </row>
    <row r="76" spans="9:9" x14ac:dyDescent="0.15">
      <c r="I76" s="1">
        <f ca="1">IF(INDEX(Holiday!$E:$E,ROW(),1)=0,"",INDEX(Holiday!$E:$E,ROW(),1))</f>
        <v>41274</v>
      </c>
    </row>
    <row r="77" spans="9:9" x14ac:dyDescent="0.15">
      <c r="I77" s="1">
        <f ca="1">IF(INDEX(Holiday!$E:$E,ROW(),1)=0,"",INDEX(Holiday!$E:$E,ROW(),1))</f>
        <v>41275</v>
      </c>
    </row>
    <row r="78" spans="9:9" x14ac:dyDescent="0.15">
      <c r="I78" s="1">
        <f ca="1">IF(INDEX(Holiday!$E:$E,ROW(),1)=0,"",INDEX(Holiday!$E:$E,ROW(),1))</f>
        <v>41276</v>
      </c>
    </row>
    <row r="79" spans="9:9" x14ac:dyDescent="0.15">
      <c r="I79" s="1">
        <f ca="1">IF(INDEX(Holiday!$E:$E,ROW(),1)=0,"",INDEX(Holiday!$E:$E,ROW(),1))</f>
        <v>41277</v>
      </c>
    </row>
    <row r="80" spans="9:9" x14ac:dyDescent="0.15">
      <c r="I80" s="1" t="str">
        <f ca="1">IF(INDEX(Holiday!$E:$E,ROW(),1)=0,"",INDEX(Holiday!$E:$E,ROW(),1))</f>
        <v/>
      </c>
    </row>
    <row r="81" spans="9:9" x14ac:dyDescent="0.15">
      <c r="I81" s="1">
        <f ca="1">IF(INDEX(Holiday!$E:$E,ROW(),1)=0,"",INDEX(Holiday!$E:$E,ROW(),1))</f>
        <v>41288</v>
      </c>
    </row>
    <row r="82" spans="9:9" x14ac:dyDescent="0.15">
      <c r="I82" s="1" t="str">
        <f ca="1">IF(INDEX(Holiday!$E:$E,ROW(),1)=0,"",INDEX(Holiday!$E:$E,ROW(),1))</f>
        <v/>
      </c>
    </row>
    <row r="83" spans="9:9" x14ac:dyDescent="0.15">
      <c r="I83" s="1">
        <f ca="1">IF(INDEX(Holiday!$E:$E,ROW(),1)=0,"",INDEX(Holiday!$E:$E,ROW(),1))</f>
        <v>41316</v>
      </c>
    </row>
    <row r="84" spans="9:9" x14ac:dyDescent="0.15">
      <c r="I84" s="1" t="str">
        <f ca="1">IF(INDEX(Holiday!$E:$E,ROW(),1)=0,"",INDEX(Holiday!$E:$E,ROW(),1))</f>
        <v/>
      </c>
    </row>
    <row r="85" spans="9:9" x14ac:dyDescent="0.15">
      <c r="I85" s="1">
        <f ca="1">IF(INDEX(Holiday!$E:$E,ROW(),1)=0,"",INDEX(Holiday!$E:$E,ROW(),1))</f>
        <v>41353</v>
      </c>
    </row>
    <row r="86" spans="9:9" x14ac:dyDescent="0.15">
      <c r="I86" s="1" t="str">
        <f ca="1">IF(INDEX(Holiday!$E:$E,ROW(),1)=0,"",INDEX(Holiday!$E:$E,ROW(),1))</f>
        <v/>
      </c>
    </row>
    <row r="87" spans="9:9" x14ac:dyDescent="0.15">
      <c r="I87" s="1">
        <f ca="1">IF(INDEX(Holiday!$E:$E,ROW(),1)=0,"",INDEX(Holiday!$E:$E,ROW(),1))</f>
        <v>41393</v>
      </c>
    </row>
    <row r="88" spans="9:9" x14ac:dyDescent="0.15">
      <c r="I88" s="1" t="str">
        <f ca="1">IF(INDEX(Holiday!$E:$E,ROW(),1)=0,"",INDEX(Holiday!$E:$E,ROW(),1))</f>
        <v/>
      </c>
    </row>
    <row r="89" spans="9:9" x14ac:dyDescent="0.15">
      <c r="I89" s="1" t="str">
        <f ca="1">IF(INDEX(Holiday!$E:$E,ROW(),1)=0,"",INDEX(Holiday!$E:$E,ROW(),1))</f>
        <v/>
      </c>
    </row>
    <row r="90" spans="9:9" x14ac:dyDescent="0.15">
      <c r="I90" s="1">
        <f ca="1">IF(INDEX(Holiday!$E:$E,ROW(),1)=0,"",INDEX(Holiday!$E:$E,ROW(),1))</f>
        <v>41397</v>
      </c>
    </row>
    <row r="91" spans="9:9" x14ac:dyDescent="0.15">
      <c r="I91" s="1">
        <f ca="1">IF(INDEX(Holiday!$E:$E,ROW(),1)=0,"",INDEX(Holiday!$E:$E,ROW(),1))</f>
        <v>41398</v>
      </c>
    </row>
    <row r="92" spans="9:9" x14ac:dyDescent="0.15">
      <c r="I92" s="1">
        <f ca="1">IF(INDEX(Holiday!$E:$E,ROW(),1)=0,"",INDEX(Holiday!$E:$E,ROW(),1))</f>
        <v>41399</v>
      </c>
    </row>
    <row r="93" spans="9:9" x14ac:dyDescent="0.15">
      <c r="I93" s="1">
        <f ca="1">IF(INDEX(Holiday!$E:$E,ROW(),1)=0,"",INDEX(Holiday!$E:$E,ROW(),1))</f>
        <v>41400</v>
      </c>
    </row>
    <row r="94" spans="9:9" x14ac:dyDescent="0.15">
      <c r="I94" s="1">
        <f ca="1">IF(INDEX(Holiday!$E:$E,ROW(),1)=0,"",INDEX(Holiday!$E:$E,ROW(),1))</f>
        <v>41470</v>
      </c>
    </row>
    <row r="95" spans="9:9" x14ac:dyDescent="0.15">
      <c r="I95" s="1" t="str">
        <f ca="1">IF(INDEX(Holiday!$E:$E,ROW(),1)=0,"",INDEX(Holiday!$E:$E,ROW(),1))</f>
        <v/>
      </c>
    </row>
    <row r="96" spans="9:9" x14ac:dyDescent="0.15">
      <c r="I96" s="1">
        <f ca="1">IF(INDEX(Holiday!$E:$E,ROW(),1)=0,"",INDEX(Holiday!$E:$E,ROW(),1))</f>
        <v>41533</v>
      </c>
    </row>
    <row r="97" spans="9:9" x14ac:dyDescent="0.15">
      <c r="I97" s="1" t="str">
        <f ca="1">IF(INDEX(Holiday!$E:$E,ROW(),1)=0,"",INDEX(Holiday!$E:$E,ROW(),1))</f>
        <v/>
      </c>
    </row>
    <row r="98" spans="9:9" x14ac:dyDescent="0.15">
      <c r="I98" s="1">
        <f ca="1">IF(INDEX(Holiday!$E:$E,ROW(),1)=0,"",INDEX(Holiday!$E:$E,ROW(),1))</f>
        <v>41540</v>
      </c>
    </row>
    <row r="99" spans="9:9" x14ac:dyDescent="0.15">
      <c r="I99" s="1" t="str">
        <f ca="1">IF(INDEX(Holiday!$E:$E,ROW(),1)=0,"",INDEX(Holiday!$E:$E,ROW(),1))</f>
        <v/>
      </c>
    </row>
    <row r="100" spans="9:9" x14ac:dyDescent="0.15">
      <c r="I100" s="1">
        <f ca="1">IF(INDEX(Holiday!$E:$E,ROW(),1)=0,"",INDEX(Holiday!$E:$E,ROW(),1))</f>
        <v>41561</v>
      </c>
    </row>
    <row r="101" spans="9:9" x14ac:dyDescent="0.15">
      <c r="I101" s="1" t="str">
        <f ca="1">IF(INDEX(Holiday!$E:$E,ROW(),1)=0,"",INDEX(Holiday!$E:$E,ROW(),1))</f>
        <v/>
      </c>
    </row>
    <row r="102" spans="9:9" x14ac:dyDescent="0.15">
      <c r="I102" s="1">
        <f ca="1">IF(INDEX(Holiday!$E:$E,ROW(),1)=0,"",INDEX(Holiday!$E:$E,ROW(),1))</f>
        <v>41581</v>
      </c>
    </row>
    <row r="103" spans="9:9" x14ac:dyDescent="0.15">
      <c r="I103" s="1">
        <f ca="1">IF(INDEX(Holiday!$E:$E,ROW(),1)=0,"",INDEX(Holiday!$E:$E,ROW(),1))</f>
        <v>41582</v>
      </c>
    </row>
    <row r="104" spans="9:9" x14ac:dyDescent="0.15">
      <c r="I104" s="1">
        <f ca="1">IF(INDEX(Holiday!$E:$E,ROW(),1)=0,"",INDEX(Holiday!$E:$E,ROW(),1))</f>
        <v>41601</v>
      </c>
    </row>
    <row r="105" spans="9:9" x14ac:dyDescent="0.15">
      <c r="I105" s="1" t="str">
        <f ca="1">IF(INDEX(Holiday!$E:$E,ROW(),1)=0,"",INDEX(Holiday!$E:$E,ROW(),1))</f>
        <v/>
      </c>
    </row>
    <row r="106" spans="9:9" x14ac:dyDescent="0.15">
      <c r="I106" s="1">
        <f ca="1">IF(INDEX(Holiday!$E:$E,ROW(),1)=0,"",INDEX(Holiday!$E:$E,ROW(),1))</f>
        <v>41631</v>
      </c>
    </row>
    <row r="107" spans="9:9" x14ac:dyDescent="0.15">
      <c r="I107" s="1" t="str">
        <f ca="1">IF(INDEX(Holiday!$E:$E,ROW(),1)=0,"",INDEX(Holiday!$E:$E,ROW(),1))</f>
        <v/>
      </c>
    </row>
    <row r="108" spans="9:9" x14ac:dyDescent="0.15">
      <c r="I108" s="1">
        <f ca="1">IF(INDEX(Holiday!$E:$E,ROW(),1)=0,"",INDEX(Holiday!$E:$E,ROW(),1))</f>
        <v>41638</v>
      </c>
    </row>
    <row r="109" spans="9:9" x14ac:dyDescent="0.15">
      <c r="I109" s="1">
        <f ca="1">IF(INDEX(Holiday!$E:$E,ROW(),1)=0,"",INDEX(Holiday!$E:$E,ROW(),1))</f>
        <v>41639</v>
      </c>
    </row>
    <row r="110" spans="9:9" x14ac:dyDescent="0.15">
      <c r="I110" s="1" t="str">
        <f>IF(INDEX(Holiday!$E:$E,ROW(),1)=0,"",INDEX(Holiday!$E:$E,ROW(),1))</f>
        <v/>
      </c>
    </row>
    <row r="111" spans="9:9" x14ac:dyDescent="0.15">
      <c r="I111" s="1" t="str">
        <f>IF(INDEX(Holiday!$E:$E,ROW(),1)=0,"",INDEX(Holiday!$E:$E,ROW(),1))</f>
        <v/>
      </c>
    </row>
    <row r="112" spans="9:9" x14ac:dyDescent="0.15">
      <c r="I112" s="1" t="str">
        <f>IF(INDEX(Holiday!$E:$E,ROW(),1)=0,"",INDEX(Holiday!$E:$E,ROW(),1))</f>
        <v/>
      </c>
    </row>
    <row r="113" spans="9:9" x14ac:dyDescent="0.15">
      <c r="I113" s="1" t="str">
        <f>IF(INDEX(Holiday!$E:$E,ROW(),1)=0,"",INDEX(Holiday!$E:$E,ROW(),1))</f>
        <v/>
      </c>
    </row>
    <row r="114" spans="9:9" x14ac:dyDescent="0.15">
      <c r="I114" s="1" t="str">
        <f>IF(INDEX(Holiday!$E:$E,ROW(),1)=0,"",INDEX(Holiday!$E:$E,ROW(),1))</f>
        <v/>
      </c>
    </row>
    <row r="115" spans="9:9" x14ac:dyDescent="0.15">
      <c r="I115" s="1" t="str">
        <f>IF(INDEX(Holiday!$E:$E,ROW(),1)=0,"",INDEX(Holiday!$E:$E,ROW(),1))</f>
        <v/>
      </c>
    </row>
    <row r="116" spans="9:9" x14ac:dyDescent="0.15">
      <c r="I116" s="1" t="str">
        <f>IF(INDEX(Holiday!$E:$E,ROW(),1)=0,"",INDEX(Holiday!$E:$E,ROW(),1))</f>
        <v/>
      </c>
    </row>
    <row r="117" spans="9:9" x14ac:dyDescent="0.15">
      <c r="I117" s="1" t="str">
        <f>IF(INDEX(Holiday!$E:$E,ROW(),1)=0,"",INDEX(Holiday!$E:$E,ROW(),1))</f>
        <v/>
      </c>
    </row>
    <row r="118" spans="9:9" x14ac:dyDescent="0.15">
      <c r="I118" s="1" t="str">
        <f>IF(INDEX(Holiday!$E:$E,ROW(),1)=0,"",INDEX(Holiday!$E:$E,ROW(),1))</f>
        <v/>
      </c>
    </row>
    <row r="119" spans="9:9" x14ac:dyDescent="0.15">
      <c r="I119" s="1" t="str">
        <f>IF(INDEX(Holiday!$E:$E,ROW(),1)=0,"",INDEX(Holiday!$E:$E,ROW(),1))</f>
        <v/>
      </c>
    </row>
    <row r="120" spans="9:9" x14ac:dyDescent="0.15">
      <c r="I120" s="1" t="str">
        <f>IF(INDEX(Holiday!$E:$E,ROW(),1)=0,"",INDEX(Holiday!$E:$E,ROW(),1))</f>
        <v/>
      </c>
    </row>
  </sheetData>
  <sheetCalcPr fullCalcOnLoad="1"/>
  <mergeCells count="4">
    <mergeCell ref="A1:B1"/>
    <mergeCell ref="F1:G1"/>
    <mergeCell ref="C29:E29"/>
    <mergeCell ref="C1:E2"/>
  </mergeCells>
  <phoneticPr fontId="1"/>
  <conditionalFormatting sqref="A4:G4 A8:G8 A12:G12 A16:G16 A20:G20 A24:G24">
    <cfRule type="expression" dxfId="58" priority="1" stopIfTrue="1">
      <formula>MONTH(A4)&lt;&gt;MONTH($C$1)</formula>
    </cfRule>
    <cfRule type="expression" dxfId="57" priority="2" stopIfTrue="1">
      <formula>AND(MONTH(A4)=MONTH($C$1),NOT(ISERROR(MATCH(A4,$I$1:$I$150,0))))</formula>
    </cfRule>
  </conditionalFormatting>
  <dataValidations count="1">
    <dataValidation type="list" allowBlank="1" showInputMessage="1" showErrorMessage="1" sqref="H1">
      <formula1>"表示,非表示"</formula1>
    </dataValidation>
  </dataValidations>
  <printOptions horizontalCentered="1" verticalCentered="1"/>
  <pageMargins left="0" right="0" top="0" bottom="0" header="0" footer="0"/>
  <pageSetup paperSize="9" orientation="portrait" verticalDpi="1200" r:id="rId1"/>
  <drawing r:id="rId2"/>
  <legacyDrawing r:id="rId3"/>
  <controls>
    <mc:AlternateContent xmlns:mc="http://schemas.openxmlformats.org/markup-compatibility/2006">
      <mc:Choice Requires="x14">
        <control shapeId="3075" r:id="rId4" name="SpinButton2">
          <controlPr defaultSize="0" print="0" autoLine="0" linkedCell="Holiday!B1" r:id="rId5">
            <anchor moveWithCells="1">
              <from>
                <xdr:col>1</xdr:col>
                <xdr:colOff>352425</xdr:colOff>
                <xdr:row>0</xdr:row>
                <xdr:rowOff>438150</xdr:rowOff>
              </from>
              <to>
                <xdr:col>2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3075" r:id="rId4" name="SpinButton2"/>
      </mc:Fallback>
    </mc:AlternateContent>
    <mc:AlternateContent xmlns:mc="http://schemas.openxmlformats.org/markup-compatibility/2006">
      <mc:Choice Requires="x14">
        <control shapeId="3074" r:id="rId6" name="SpinButton3">
          <controlPr defaultSize="0" print="0" autoLine="0" linkedCell="Holiday!B2" r:id="rId5">
            <anchor moveWithCells="1">
              <from>
                <xdr:col>4</xdr:col>
                <xdr:colOff>352425</xdr:colOff>
                <xdr:row>0</xdr:row>
                <xdr:rowOff>438150</xdr:rowOff>
              </from>
              <to>
                <xdr:col>5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3074" r:id="rId6" name="SpinButton3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121"/>
  <sheetViews>
    <sheetView showGridLines="0" view="pageBreakPreview" zoomScaleNormal="100" workbookViewId="0">
      <pane ySplit="3" topLeftCell="A4" activePane="bottomLeft" state="frozen"/>
      <selection pane="bottomLeft" activeCell="C1" sqref="C1:E2"/>
    </sheetView>
  </sheetViews>
  <sheetFormatPr defaultRowHeight="14.25" x14ac:dyDescent="0.15"/>
  <cols>
    <col min="1" max="7" width="19.625" customWidth="1"/>
    <col min="9" max="9" width="10.625" style="3" customWidth="1"/>
  </cols>
  <sheetData>
    <row r="1" spans="1:9" ht="34.5" x14ac:dyDescent="0.15">
      <c r="A1" s="255">
        <f>C1</f>
        <v>40909</v>
      </c>
      <c r="B1" s="255"/>
      <c r="C1" s="257">
        <f>DATE(Holiday!B1,Holiday!B2,1)</f>
        <v>40909</v>
      </c>
      <c r="D1" s="257"/>
      <c r="E1" s="257"/>
      <c r="F1" s="256">
        <f>C1</f>
        <v>40909</v>
      </c>
      <c r="G1" s="256"/>
      <c r="H1" s="179" t="s">
        <v>41</v>
      </c>
      <c r="I1" s="1" t="str">
        <f>IF(INDEX(Holiday!$E:$E,ROW(),1)=0,"",INDEX(Holiday!$E:$E,ROW(),1))</f>
        <v/>
      </c>
    </row>
    <row r="2" spans="1:9" ht="15" thickBot="1" x14ac:dyDescent="0.2">
      <c r="A2" s="1"/>
      <c r="B2" s="2"/>
      <c r="C2" s="258"/>
      <c r="D2" s="258"/>
      <c r="E2" s="258"/>
      <c r="F2" s="3"/>
      <c r="G2" s="3"/>
      <c r="I2" s="1" t="str">
        <f>IF(INDEX(Holiday!$E:$E,ROW(),1)=0,"",INDEX(Holiday!$E:$E,ROW(),1))</f>
        <v/>
      </c>
    </row>
    <row r="3" spans="1:9" ht="21.95" customHeight="1" x14ac:dyDescent="0.15">
      <c r="A3" s="110">
        <f>A4</f>
        <v>40909</v>
      </c>
      <c r="B3" s="111">
        <f t="shared" ref="B3:G3" si="0">B4</f>
        <v>40910</v>
      </c>
      <c r="C3" s="111">
        <f t="shared" si="0"/>
        <v>40911</v>
      </c>
      <c r="D3" s="111">
        <f t="shared" si="0"/>
        <v>40912</v>
      </c>
      <c r="E3" s="111">
        <f t="shared" si="0"/>
        <v>40913</v>
      </c>
      <c r="F3" s="111">
        <f t="shared" si="0"/>
        <v>40914</v>
      </c>
      <c r="G3" s="112">
        <f t="shared" si="0"/>
        <v>40915</v>
      </c>
      <c r="I3" s="1" t="str">
        <f>IF(INDEX(Holiday!$E:$E,ROW(),1)=0,"",INDEX(Holiday!$E:$E,ROW(),1))</f>
        <v/>
      </c>
    </row>
    <row r="4" spans="1:9" ht="21.95" customHeight="1" x14ac:dyDescent="0.15">
      <c r="A4" s="107">
        <f>DATE(YEAR($C$1),MONTH($C$1),1)-WEEKDAY(DATE(YEAR(C1),MONTH(C1),1))+1</f>
        <v>40909</v>
      </c>
      <c r="B4" s="108">
        <f t="shared" ref="B4:G4" si="1">A4+1</f>
        <v>40910</v>
      </c>
      <c r="C4" s="108">
        <f t="shared" si="1"/>
        <v>40911</v>
      </c>
      <c r="D4" s="108">
        <f t="shared" si="1"/>
        <v>40912</v>
      </c>
      <c r="E4" s="108">
        <f t="shared" si="1"/>
        <v>40913</v>
      </c>
      <c r="F4" s="108">
        <f t="shared" si="1"/>
        <v>40914</v>
      </c>
      <c r="G4" s="109">
        <f t="shared" si="1"/>
        <v>40915</v>
      </c>
      <c r="I4" s="1" t="str">
        <f>IF(INDEX(Holiday!$E:$E,ROW(),1)=0,"",INDEX(Holiday!$E:$E,ROW(),1))</f>
        <v/>
      </c>
    </row>
    <row r="5" spans="1:9" ht="21.95" customHeight="1" x14ac:dyDescent="0.15">
      <c r="A5" s="181" t="str">
        <f>IF($H$1="非表示","",IF(ISERROR(MATCH(A4,Schedule!$A:$A,0)),"",IF(INDEX(Schedule!$1:$1048576,MATCH(A4,Schedule!$A:$A,0),4)=0,"",INDEX(Schedule!$1:$1048576,MATCH(A4,Schedule!$A:$A,0),4))))</f>
        <v/>
      </c>
      <c r="B5" s="182" t="str">
        <f>IF($H$1="非表示","",IF(ISERROR(MATCH(B4,Schedule!$A:$A,0)),"",IF(INDEX(Schedule!$1:$1048576,MATCH(B4,Schedule!$A:$A,0),4)=0,"",INDEX(Schedule!$1:$1048576,MATCH(B4,Schedule!$A:$A,0),4))))</f>
        <v/>
      </c>
      <c r="C5" s="182" t="str">
        <f>IF($H$1="非表示","",IF(ISERROR(MATCH(C4,Schedule!$A:$A,0)),"",IF(INDEX(Schedule!$1:$1048576,MATCH(C4,Schedule!$A:$A,0),4)=0,"",INDEX(Schedule!$1:$1048576,MATCH(C4,Schedule!$A:$A,0),4))))</f>
        <v/>
      </c>
      <c r="D5" s="182" t="str">
        <f>IF($H$1="非表示","",IF(ISERROR(MATCH(D4,Schedule!$A:$A,0)),"",IF(INDEX(Schedule!$1:$1048576,MATCH(D4,Schedule!$A:$A,0),4)=0,"",INDEX(Schedule!$1:$1048576,MATCH(D4,Schedule!$A:$A,0),4))))</f>
        <v/>
      </c>
      <c r="E5" s="182" t="str">
        <f>IF($H$1="非表示","",IF(ISERROR(MATCH(E4,Schedule!$A:$A,0)),"",IF(INDEX(Schedule!$1:$1048576,MATCH(E4,Schedule!$A:$A,0),4)=0,"",INDEX(Schedule!$1:$1048576,MATCH(E4,Schedule!$A:$A,0),4))))</f>
        <v>1/5_項目1</v>
      </c>
      <c r="F5" s="182" t="str">
        <f>IF($H$1="非表示","",IF(ISERROR(MATCH(F4,Schedule!$A:$A,0)),"",IF(INDEX(Schedule!$1:$1048576,MATCH(F4,Schedule!$A:$A,0),4)=0,"",INDEX(Schedule!$1:$1048576,MATCH(F4,Schedule!$A:$A,0),4))))</f>
        <v>1/6_項目1</v>
      </c>
      <c r="G5" s="183" t="str">
        <f>IF($H$1="非表示","",IF(ISERROR(MATCH(G4,Schedule!$A:$A,0)),"",IF(INDEX(Schedule!$1:$1048576,MATCH(G4,Schedule!$A:$A,0),4)=0,"",INDEX(Schedule!$1:$1048576,MATCH(G4,Schedule!$A:$A,0),4))))</f>
        <v>1/7_項目1</v>
      </c>
      <c r="I5" s="1" t="str">
        <f>IF(INDEX(Holiday!$E:$E,ROW(),1)=0,"",INDEX(Holiday!$E:$E,ROW(),1))</f>
        <v/>
      </c>
    </row>
    <row r="6" spans="1:9" ht="21.95" customHeight="1" x14ac:dyDescent="0.15">
      <c r="A6" s="181" t="str">
        <f>IF($H$1="非表示","",IF(ISERROR(MATCH(A4,Schedule!$A:$A,0)),"",IF(INDEX(Schedule!$1:$1048576,MATCH(A4,Schedule!$A:$A,0),5)=0,"",INDEX(Schedule!$1:$1048576,MATCH(A4,Schedule!$A:$A,0),5))))</f>
        <v/>
      </c>
      <c r="B6" s="182" t="str">
        <f>IF($H$1="非表示","",IF(ISERROR(MATCH(B4,Schedule!$A:$A,0)),"",IF(INDEX(Schedule!$1:$1048576,MATCH(B4,Schedule!$A:$A,0),5)=0,"",INDEX(Schedule!$1:$1048576,MATCH(B4,Schedule!$A:$A,0),5))))</f>
        <v/>
      </c>
      <c r="C6" s="182" t="str">
        <f>IF($H$1="非表示","",IF(ISERROR(MATCH(C4,Schedule!$A:$A,0)),"",IF(INDEX(Schedule!$1:$1048576,MATCH(C4,Schedule!$A:$A,0),5)=0,"",INDEX(Schedule!$1:$1048576,MATCH(C4,Schedule!$A:$A,0),5))))</f>
        <v/>
      </c>
      <c r="D6" s="182" t="str">
        <f>IF($H$1="非表示","",IF(ISERROR(MATCH(D4,Schedule!$A:$A,0)),"",IF(INDEX(Schedule!$1:$1048576,MATCH(D4,Schedule!$A:$A,0),5)=0,"",INDEX(Schedule!$1:$1048576,MATCH(D4,Schedule!$A:$A,0),5))))</f>
        <v/>
      </c>
      <c r="E6" s="182" t="str">
        <f>IF($H$1="非表示","",IF(ISERROR(MATCH(E4,Schedule!$A:$A,0)),"",IF(INDEX(Schedule!$1:$1048576,MATCH(E4,Schedule!$A:$A,0),5)=0,"",INDEX(Schedule!$1:$1048576,MATCH(E4,Schedule!$A:$A,0),5))))</f>
        <v>1/5_項目2</v>
      </c>
      <c r="F6" s="182" t="str">
        <f>IF($H$1="非表示","",IF(ISERROR(MATCH(F4,Schedule!$A:$A,0)),"",IF(INDEX(Schedule!$1:$1048576,MATCH(F4,Schedule!$A:$A,0),5)=0,"",INDEX(Schedule!$1:$1048576,MATCH(F4,Schedule!$A:$A,0),5))))</f>
        <v>1/6_項目2</v>
      </c>
      <c r="G6" s="183" t="str">
        <f>IF($H$1="非表示","",IF(ISERROR(MATCH(G4,Schedule!$A:$A,0)),"",IF(INDEX(Schedule!$1:$1048576,MATCH(G4,Schedule!$A:$A,0),5)=0,"",INDEX(Schedule!$1:$1048576,MATCH(G4,Schedule!$A:$A,0),5))))</f>
        <v>1/7_項目2</v>
      </c>
      <c r="I6" s="1" t="str">
        <f>IF(INDEX(Holiday!$E:$E,ROW(),1)=0,"",INDEX(Holiday!$E:$E,ROW(),1))</f>
        <v/>
      </c>
    </row>
    <row r="7" spans="1:9" ht="21.95" customHeight="1" x14ac:dyDescent="0.15">
      <c r="A7" s="184" t="str">
        <f>IF($H$1="非表示","",IF(ISERROR(MATCH(A4,Schedule!$A:$A,0)),"",IF(INDEX(Schedule!$1:$1048576,MATCH(A4,Schedule!$A:$A,0),6)=0,"",INDEX(Schedule!$1:$1048576,MATCH(A4,Schedule!$A:$A,0),6))))</f>
        <v/>
      </c>
      <c r="B7" s="185" t="str">
        <f>IF($H$1="非表示","",IF(ISERROR(MATCH(B4,Schedule!$A:$A,0)),"",IF(INDEX(Schedule!$1:$1048576,MATCH(B4,Schedule!$A:$A,0),6)=0,"",INDEX(Schedule!$1:$1048576,MATCH(B4,Schedule!$A:$A,0),6))))</f>
        <v/>
      </c>
      <c r="C7" s="185" t="str">
        <f>IF($H$1="非表示","",IF(ISERROR(MATCH(C4,Schedule!$A:$A,0)),"",IF(INDEX(Schedule!$1:$1048576,MATCH(C4,Schedule!$A:$A,0),6)=0,"",INDEX(Schedule!$1:$1048576,MATCH(C4,Schedule!$A:$A,0),6))))</f>
        <v/>
      </c>
      <c r="D7" s="185" t="str">
        <f>IF($H$1="非表示","",IF(ISERROR(MATCH(D4,Schedule!$A:$A,0)),"",IF(INDEX(Schedule!$1:$1048576,MATCH(D4,Schedule!$A:$A,0),6)=0,"",INDEX(Schedule!$1:$1048576,MATCH(D4,Schedule!$A:$A,0),6))))</f>
        <v/>
      </c>
      <c r="E7" s="185" t="str">
        <f>IF($H$1="非表示","",IF(ISERROR(MATCH(E4,Schedule!$A:$A,0)),"",IF(INDEX(Schedule!$1:$1048576,MATCH(E4,Schedule!$A:$A,0),6)=0,"",INDEX(Schedule!$1:$1048576,MATCH(E4,Schedule!$A:$A,0),6))))</f>
        <v>1/5_項目3</v>
      </c>
      <c r="F7" s="185" t="str">
        <f>IF($H$1="非表示","",IF(ISERROR(MATCH(F4,Schedule!$A:$A,0)),"",IF(INDEX(Schedule!$1:$1048576,MATCH(F4,Schedule!$A:$A,0),6)=0,"",INDEX(Schedule!$1:$1048576,MATCH(F4,Schedule!$A:$A,0),6))))</f>
        <v>1/6_項目3</v>
      </c>
      <c r="G7" s="186" t="str">
        <f>IF($H$1="非表示","",IF(ISERROR(MATCH(G4,Schedule!$A:$A,0)),"",IF(INDEX(Schedule!$1:$1048576,MATCH(G4,Schedule!$A:$A,0),6)=0,"",INDEX(Schedule!$1:$1048576,MATCH(G4,Schedule!$A:$A,0),6))))</f>
        <v>1/7_項目3</v>
      </c>
      <c r="I7" s="1" t="str">
        <f>IF(INDEX(Holiday!$E:$E,ROW(),1)=0,"",INDEX(Holiday!$E:$E,ROW(),1))</f>
        <v/>
      </c>
    </row>
    <row r="8" spans="1:9" ht="21.95" customHeight="1" x14ac:dyDescent="0.15">
      <c r="A8" s="19">
        <f>G4+1</f>
        <v>40916</v>
      </c>
      <c r="B8" s="4">
        <f t="shared" ref="B8:G8" si="2">A8+1</f>
        <v>40917</v>
      </c>
      <c r="C8" s="4">
        <f t="shared" si="2"/>
        <v>40918</v>
      </c>
      <c r="D8" s="4">
        <f t="shared" si="2"/>
        <v>40919</v>
      </c>
      <c r="E8" s="4">
        <f t="shared" si="2"/>
        <v>40920</v>
      </c>
      <c r="F8" s="4">
        <f t="shared" si="2"/>
        <v>40921</v>
      </c>
      <c r="G8" s="20">
        <f t="shared" si="2"/>
        <v>40922</v>
      </c>
      <c r="I8" s="1" t="str">
        <f>IF(INDEX(Holiday!$E:$E,ROW(),1)=0,"",INDEX(Holiday!$E:$E,ROW(),1))</f>
        <v/>
      </c>
    </row>
    <row r="9" spans="1:9" ht="21.95" customHeight="1" x14ac:dyDescent="0.15">
      <c r="A9" s="181" t="str">
        <f>IF($H$1="非表示","",IF(ISERROR(MATCH(A8,Schedule!$A:$A,0)),"",IF(INDEX(Schedule!$1:$1048576,MATCH(A8,Schedule!$A:$A,0),4)=0,"",INDEX(Schedule!$1:$1048576,MATCH(A8,Schedule!$A:$A,0),4))))</f>
        <v>1/8_項目1</v>
      </c>
      <c r="B9" s="182" t="str">
        <f>IF($H$1="非表示","",IF(ISERROR(MATCH(B8,Schedule!$A:$A,0)),"",IF(INDEX(Schedule!$1:$1048576,MATCH(B8,Schedule!$A:$A,0),4)=0,"",INDEX(Schedule!$1:$1048576,MATCH(B8,Schedule!$A:$A,0),4))))</f>
        <v>1/9_項目1</v>
      </c>
      <c r="C9" s="182" t="str">
        <f>IF($H$1="非表示","",IF(ISERROR(MATCH(C8,Schedule!$A:$A,0)),"",IF(INDEX(Schedule!$1:$1048576,MATCH(C8,Schedule!$A:$A,0),4)=0,"",INDEX(Schedule!$1:$1048576,MATCH(C8,Schedule!$A:$A,0),4))))</f>
        <v>1/10_項目1</v>
      </c>
      <c r="D9" s="182" t="str">
        <f>IF($H$1="非表示","",IF(ISERROR(MATCH(D8,Schedule!$A:$A,0)),"",IF(INDEX(Schedule!$1:$1048576,MATCH(D8,Schedule!$A:$A,0),4)=0,"",INDEX(Schedule!$1:$1048576,MATCH(D8,Schedule!$A:$A,0),4))))</f>
        <v>1/11_項目1</v>
      </c>
      <c r="E9" s="182" t="str">
        <f>IF($H$1="非表示","",IF(ISERROR(MATCH(E8,Schedule!$A:$A,0)),"",IF(INDEX(Schedule!$1:$1048576,MATCH(E8,Schedule!$A:$A,0),4)=0,"",INDEX(Schedule!$1:$1048576,MATCH(E8,Schedule!$A:$A,0),4))))</f>
        <v>1/12_項目1</v>
      </c>
      <c r="F9" s="182" t="str">
        <f>IF($H$1="非表示","",IF(ISERROR(MATCH(F8,Schedule!$A:$A,0)),"",IF(INDEX(Schedule!$1:$1048576,MATCH(F8,Schedule!$A:$A,0),4)=0,"",INDEX(Schedule!$1:$1048576,MATCH(F8,Schedule!$A:$A,0),4))))</f>
        <v>1/13_項目1</v>
      </c>
      <c r="G9" s="183" t="str">
        <f>IF($H$1="非表示","",IF(ISERROR(MATCH(G8,Schedule!$A:$A,0)),"",IF(INDEX(Schedule!$1:$1048576,MATCH(G8,Schedule!$A:$A,0),4)=0,"",INDEX(Schedule!$1:$1048576,MATCH(G8,Schedule!$A:$A,0),4))))</f>
        <v>1/14_項目1</v>
      </c>
      <c r="I9" s="1" t="str">
        <f>IF(INDEX(Holiday!$E:$E,ROW(),1)=0,"",INDEX(Holiday!$E:$E,ROW(),1))</f>
        <v/>
      </c>
    </row>
    <row r="10" spans="1:9" ht="21.95" customHeight="1" x14ac:dyDescent="0.15">
      <c r="A10" s="181" t="str">
        <f>IF($H$1="非表示","",IF(ISERROR(MATCH(A8,Schedule!$A:$A,0)),"",IF(INDEX(Schedule!$1:$1048576,MATCH(A8,Schedule!$A:$A,0),5)=0,"",INDEX(Schedule!$1:$1048576,MATCH(A8,Schedule!$A:$A,0),5))))</f>
        <v>1/8_項目2</v>
      </c>
      <c r="B10" s="182" t="str">
        <f>IF($H$1="非表示","",IF(ISERROR(MATCH(B8,Schedule!$A:$A,0)),"",IF(INDEX(Schedule!$1:$1048576,MATCH(B8,Schedule!$A:$A,0),5)=0,"",INDEX(Schedule!$1:$1048576,MATCH(B8,Schedule!$A:$A,0),5))))</f>
        <v>1/9_項目2</v>
      </c>
      <c r="C10" s="182" t="str">
        <f>IF($H$1="非表示","",IF(ISERROR(MATCH(C8,Schedule!$A:$A,0)),"",IF(INDEX(Schedule!$1:$1048576,MATCH(C8,Schedule!$A:$A,0),5)=0,"",INDEX(Schedule!$1:$1048576,MATCH(C8,Schedule!$A:$A,0),5))))</f>
        <v>1/10_項目2</v>
      </c>
      <c r="D10" s="182" t="str">
        <f>IF($H$1="非表示","",IF(ISERROR(MATCH(D8,Schedule!$A:$A,0)),"",IF(INDEX(Schedule!$1:$1048576,MATCH(D8,Schedule!$A:$A,0),5)=0,"",INDEX(Schedule!$1:$1048576,MATCH(D8,Schedule!$A:$A,0),5))))</f>
        <v>1/11_項目2</v>
      </c>
      <c r="E10" s="182" t="str">
        <f>IF($H$1="非表示","",IF(ISERROR(MATCH(E8,Schedule!$A:$A,0)),"",IF(INDEX(Schedule!$1:$1048576,MATCH(E8,Schedule!$A:$A,0),5)=0,"",INDEX(Schedule!$1:$1048576,MATCH(E8,Schedule!$A:$A,0),5))))</f>
        <v>1/12_項目2</v>
      </c>
      <c r="F10" s="182" t="str">
        <f>IF($H$1="非表示","",IF(ISERROR(MATCH(F8,Schedule!$A:$A,0)),"",IF(INDEX(Schedule!$1:$1048576,MATCH(F8,Schedule!$A:$A,0),5)=0,"",INDEX(Schedule!$1:$1048576,MATCH(F8,Schedule!$A:$A,0),5))))</f>
        <v>1/13_項目2</v>
      </c>
      <c r="G10" s="183" t="str">
        <f>IF($H$1="非表示","",IF(ISERROR(MATCH(G8,Schedule!$A:$A,0)),"",IF(INDEX(Schedule!$1:$1048576,MATCH(G8,Schedule!$A:$A,0),5)=0,"",INDEX(Schedule!$1:$1048576,MATCH(G8,Schedule!$A:$A,0),5))))</f>
        <v>1/14_項目2</v>
      </c>
      <c r="I10" s="1" t="str">
        <f>IF(INDEX(Holiday!$E:$E,ROW(),1)=0,"",INDEX(Holiday!$E:$E,ROW(),1))</f>
        <v/>
      </c>
    </row>
    <row r="11" spans="1:9" ht="21.95" customHeight="1" x14ac:dyDescent="0.15">
      <c r="A11" s="184" t="str">
        <f>IF($H$1="非表示","",IF(ISERROR(MATCH(A8,Schedule!$A:$A,0)),"",IF(INDEX(Schedule!$1:$1048576,MATCH(A8,Schedule!$A:$A,0),6)=0,"",INDEX(Schedule!$1:$1048576,MATCH(A8,Schedule!$A:$A,0),6))))</f>
        <v>1/8_項目3</v>
      </c>
      <c r="B11" s="185" t="str">
        <f>IF($H$1="非表示","",IF(ISERROR(MATCH(B8,Schedule!$A:$A,0)),"",IF(INDEX(Schedule!$1:$1048576,MATCH(B8,Schedule!$A:$A,0),6)=0,"",INDEX(Schedule!$1:$1048576,MATCH(B8,Schedule!$A:$A,0),6))))</f>
        <v>1/9_項目3</v>
      </c>
      <c r="C11" s="185" t="str">
        <f>IF($H$1="非表示","",IF(ISERROR(MATCH(C8,Schedule!$A:$A,0)),"",IF(INDEX(Schedule!$1:$1048576,MATCH(C8,Schedule!$A:$A,0),6)=0,"",INDEX(Schedule!$1:$1048576,MATCH(C8,Schedule!$A:$A,0),6))))</f>
        <v>1/10_項目3</v>
      </c>
      <c r="D11" s="185" t="str">
        <f>IF($H$1="非表示","",IF(ISERROR(MATCH(D8,Schedule!$A:$A,0)),"",IF(INDEX(Schedule!$1:$1048576,MATCH(D8,Schedule!$A:$A,0),6)=0,"",INDEX(Schedule!$1:$1048576,MATCH(D8,Schedule!$A:$A,0),6))))</f>
        <v>1/11_項目3</v>
      </c>
      <c r="E11" s="185" t="str">
        <f>IF($H$1="非表示","",IF(ISERROR(MATCH(E8,Schedule!$A:$A,0)),"",IF(INDEX(Schedule!$1:$1048576,MATCH(E8,Schedule!$A:$A,0),6)=0,"",INDEX(Schedule!$1:$1048576,MATCH(E8,Schedule!$A:$A,0),6))))</f>
        <v>1/12_項目3</v>
      </c>
      <c r="F11" s="185" t="str">
        <f>IF($H$1="非表示","",IF(ISERROR(MATCH(F8,Schedule!$A:$A,0)),"",IF(INDEX(Schedule!$1:$1048576,MATCH(F8,Schedule!$A:$A,0),6)=0,"",INDEX(Schedule!$1:$1048576,MATCH(F8,Schedule!$A:$A,0),6))))</f>
        <v>1/13_項目3</v>
      </c>
      <c r="G11" s="186" t="str">
        <f>IF($H$1="非表示","",IF(ISERROR(MATCH(G8,Schedule!$A:$A,0)),"",IF(INDEX(Schedule!$1:$1048576,MATCH(G8,Schedule!$A:$A,0),6)=0,"",INDEX(Schedule!$1:$1048576,MATCH(G8,Schedule!$A:$A,0),6))))</f>
        <v>1/14_項目3</v>
      </c>
      <c r="I11" s="1">
        <f ca="1">IF(INDEX(Holiday!$E:$E,ROW(),1)=0,"",INDEX(Holiday!$E:$E,ROW(),1))</f>
        <v>40544</v>
      </c>
    </row>
    <row r="12" spans="1:9" ht="21.95" customHeight="1" x14ac:dyDescent="0.15">
      <c r="A12" s="19">
        <f>G8+1</f>
        <v>40923</v>
      </c>
      <c r="B12" s="4">
        <f t="shared" ref="B12:G12" si="3">A12+1</f>
        <v>40924</v>
      </c>
      <c r="C12" s="4">
        <f t="shared" si="3"/>
        <v>40925</v>
      </c>
      <c r="D12" s="4">
        <f t="shared" si="3"/>
        <v>40926</v>
      </c>
      <c r="E12" s="4">
        <f t="shared" si="3"/>
        <v>40927</v>
      </c>
      <c r="F12" s="4">
        <f t="shared" si="3"/>
        <v>40928</v>
      </c>
      <c r="G12" s="20">
        <f t="shared" si="3"/>
        <v>40929</v>
      </c>
      <c r="I12" s="1">
        <f ca="1">IF(INDEX(Holiday!$E:$E,ROW(),1)=0,"",INDEX(Holiday!$E:$E,ROW(),1))</f>
        <v>40545</v>
      </c>
    </row>
    <row r="13" spans="1:9" ht="21.95" customHeight="1" x14ac:dyDescent="0.15">
      <c r="A13" s="181" t="str">
        <f>IF($H$1="非表示","",IF(ISERROR(MATCH(A12,Schedule!$A:$A,0)),"",IF(INDEX(Schedule!$1:$1048576,MATCH(A12,Schedule!$A:$A,0),4)=0,"",INDEX(Schedule!$1:$1048576,MATCH(A12,Schedule!$A:$A,0),4))))</f>
        <v>1/15_項目1</v>
      </c>
      <c r="B13" s="182" t="str">
        <f>IF($H$1="非表示","",IF(ISERROR(MATCH(B12,Schedule!$A:$A,0)),"",IF(INDEX(Schedule!$1:$1048576,MATCH(B12,Schedule!$A:$A,0),4)=0,"",INDEX(Schedule!$1:$1048576,MATCH(B12,Schedule!$A:$A,0),4))))</f>
        <v>1/16_項目1</v>
      </c>
      <c r="C13" s="182" t="str">
        <f>IF($H$1="非表示","",IF(ISERROR(MATCH(C12,Schedule!$A:$A,0)),"",IF(INDEX(Schedule!$1:$1048576,MATCH(C12,Schedule!$A:$A,0),4)=0,"",INDEX(Schedule!$1:$1048576,MATCH(C12,Schedule!$A:$A,0),4))))</f>
        <v>1/17_項目1</v>
      </c>
      <c r="D13" s="182" t="str">
        <f>IF($H$1="非表示","",IF(ISERROR(MATCH(D12,Schedule!$A:$A,0)),"",IF(INDEX(Schedule!$1:$1048576,MATCH(D12,Schedule!$A:$A,0),4)=0,"",INDEX(Schedule!$1:$1048576,MATCH(D12,Schedule!$A:$A,0),4))))</f>
        <v>1/18_項目1</v>
      </c>
      <c r="E13" s="182" t="str">
        <f>IF($H$1="非表示","",IF(ISERROR(MATCH(E12,Schedule!$A:$A,0)),"",IF(INDEX(Schedule!$1:$1048576,MATCH(E12,Schedule!$A:$A,0),4)=0,"",INDEX(Schedule!$1:$1048576,MATCH(E12,Schedule!$A:$A,0),4))))</f>
        <v>1/19_項目1</v>
      </c>
      <c r="F13" s="182" t="str">
        <f>IF($H$1="非表示","",IF(ISERROR(MATCH(F12,Schedule!$A:$A,0)),"",IF(INDEX(Schedule!$1:$1048576,MATCH(F12,Schedule!$A:$A,0),4)=0,"",INDEX(Schedule!$1:$1048576,MATCH(F12,Schedule!$A:$A,0),4))))</f>
        <v>1/20_項目1</v>
      </c>
      <c r="G13" s="183" t="str">
        <f>IF($H$1="非表示","",IF(ISERROR(MATCH(G12,Schedule!$A:$A,0)),"",IF(INDEX(Schedule!$1:$1048576,MATCH(G12,Schedule!$A:$A,0),4)=0,"",INDEX(Schedule!$1:$1048576,MATCH(G12,Schedule!$A:$A,0),4))))</f>
        <v>1/21_項目1</v>
      </c>
      <c r="I13" s="1">
        <f ca="1">IF(INDEX(Holiday!$E:$E,ROW(),1)=0,"",INDEX(Holiday!$E:$E,ROW(),1))</f>
        <v>40546</v>
      </c>
    </row>
    <row r="14" spans="1:9" ht="21.95" customHeight="1" x14ac:dyDescent="0.15">
      <c r="A14" s="181" t="str">
        <f>IF($H$1="非表示","",IF(ISERROR(MATCH(A12,Schedule!$A:$A,0)),"",IF(INDEX(Schedule!$1:$1048576,MATCH(A12,Schedule!$A:$A,0),5)=0,"",INDEX(Schedule!$1:$1048576,MATCH(A12,Schedule!$A:$A,0),5))))</f>
        <v>1/15_項目2</v>
      </c>
      <c r="B14" s="182" t="str">
        <f>IF($H$1="非表示","",IF(ISERROR(MATCH(B12,Schedule!$A:$A,0)),"",IF(INDEX(Schedule!$1:$1048576,MATCH(B12,Schedule!$A:$A,0),5)=0,"",INDEX(Schedule!$1:$1048576,MATCH(B12,Schedule!$A:$A,0),5))))</f>
        <v>1/16_項目2</v>
      </c>
      <c r="C14" s="182" t="str">
        <f>IF($H$1="非表示","",IF(ISERROR(MATCH(C12,Schedule!$A:$A,0)),"",IF(INDEX(Schedule!$1:$1048576,MATCH(C12,Schedule!$A:$A,0),5)=0,"",INDEX(Schedule!$1:$1048576,MATCH(C12,Schedule!$A:$A,0),5))))</f>
        <v>1/17_項目2</v>
      </c>
      <c r="D14" s="182" t="str">
        <f>IF($H$1="非表示","",IF(ISERROR(MATCH(D12,Schedule!$A:$A,0)),"",IF(INDEX(Schedule!$1:$1048576,MATCH(D12,Schedule!$A:$A,0),5)=0,"",INDEX(Schedule!$1:$1048576,MATCH(D12,Schedule!$A:$A,0),5))))</f>
        <v>1/18_項目2</v>
      </c>
      <c r="E14" s="182" t="str">
        <f>IF($H$1="非表示","",IF(ISERROR(MATCH(E12,Schedule!$A:$A,0)),"",IF(INDEX(Schedule!$1:$1048576,MATCH(E12,Schedule!$A:$A,0),5)=0,"",INDEX(Schedule!$1:$1048576,MATCH(E12,Schedule!$A:$A,0),5))))</f>
        <v>1/19_項目2</v>
      </c>
      <c r="F14" s="182" t="str">
        <f>IF($H$1="非表示","",IF(ISERROR(MATCH(F12,Schedule!$A:$A,0)),"",IF(INDEX(Schedule!$1:$1048576,MATCH(F12,Schedule!$A:$A,0),5)=0,"",INDEX(Schedule!$1:$1048576,MATCH(F12,Schedule!$A:$A,0),5))))</f>
        <v>1/20_項目2</v>
      </c>
      <c r="G14" s="183" t="str">
        <f>IF($H$1="非表示","",IF(ISERROR(MATCH(G12,Schedule!$A:$A,0)),"",IF(INDEX(Schedule!$1:$1048576,MATCH(G12,Schedule!$A:$A,0),5)=0,"",INDEX(Schedule!$1:$1048576,MATCH(G12,Schedule!$A:$A,0),5))))</f>
        <v>1/21_項目2</v>
      </c>
      <c r="I14" s="1" t="str">
        <f ca="1">IF(INDEX(Holiday!$E:$E,ROW(),1)=0,"",INDEX(Holiday!$E:$E,ROW(),1))</f>
        <v/>
      </c>
    </row>
    <row r="15" spans="1:9" ht="21.95" customHeight="1" x14ac:dyDescent="0.15">
      <c r="A15" s="184" t="str">
        <f>IF($H$1="非表示","",IF(ISERROR(MATCH(A12,Schedule!$A:$A,0)),"",IF(INDEX(Schedule!$1:$1048576,MATCH(A12,Schedule!$A:$A,0),6)=0,"",INDEX(Schedule!$1:$1048576,MATCH(A12,Schedule!$A:$A,0),6))))</f>
        <v>1/15_項目3</v>
      </c>
      <c r="B15" s="185" t="str">
        <f>IF($H$1="非表示","",IF(ISERROR(MATCH(B12,Schedule!$A:$A,0)),"",IF(INDEX(Schedule!$1:$1048576,MATCH(B12,Schedule!$A:$A,0),6)=0,"",INDEX(Schedule!$1:$1048576,MATCH(B12,Schedule!$A:$A,0),6))))</f>
        <v>1/16_項目3</v>
      </c>
      <c r="C15" s="185" t="str">
        <f>IF($H$1="非表示","",IF(ISERROR(MATCH(C12,Schedule!$A:$A,0)),"",IF(INDEX(Schedule!$1:$1048576,MATCH(C12,Schedule!$A:$A,0),6)=0,"",INDEX(Schedule!$1:$1048576,MATCH(C12,Schedule!$A:$A,0),6))))</f>
        <v>1/17_項目3</v>
      </c>
      <c r="D15" s="185" t="str">
        <f>IF($H$1="非表示","",IF(ISERROR(MATCH(D12,Schedule!$A:$A,0)),"",IF(INDEX(Schedule!$1:$1048576,MATCH(D12,Schedule!$A:$A,0),6)=0,"",INDEX(Schedule!$1:$1048576,MATCH(D12,Schedule!$A:$A,0),6))))</f>
        <v>1/18_項目3</v>
      </c>
      <c r="E15" s="185" t="str">
        <f>IF($H$1="非表示","",IF(ISERROR(MATCH(E12,Schedule!$A:$A,0)),"",IF(INDEX(Schedule!$1:$1048576,MATCH(E12,Schedule!$A:$A,0),6)=0,"",INDEX(Schedule!$1:$1048576,MATCH(E12,Schedule!$A:$A,0),6))))</f>
        <v>1/19_項目3</v>
      </c>
      <c r="F15" s="185" t="str">
        <f>IF($H$1="非表示","",IF(ISERROR(MATCH(F12,Schedule!$A:$A,0)),"",IF(INDEX(Schedule!$1:$1048576,MATCH(F12,Schedule!$A:$A,0),6)=0,"",INDEX(Schedule!$1:$1048576,MATCH(F12,Schedule!$A:$A,0),6))))</f>
        <v>1/20_項目3</v>
      </c>
      <c r="G15" s="186" t="str">
        <f>IF($H$1="非表示","",IF(ISERROR(MATCH(G12,Schedule!$A:$A,0)),"",IF(INDEX(Schedule!$1:$1048576,MATCH(G12,Schedule!$A:$A,0),6)=0,"",INDEX(Schedule!$1:$1048576,MATCH(G12,Schedule!$A:$A,0),6))))</f>
        <v>1/21_項目3</v>
      </c>
      <c r="I15" s="1">
        <f ca="1">IF(INDEX(Holiday!$E:$E,ROW(),1)=0,"",INDEX(Holiday!$E:$E,ROW(),1))</f>
        <v>40553</v>
      </c>
    </row>
    <row r="16" spans="1:9" ht="21.95" customHeight="1" x14ac:dyDescent="0.15">
      <c r="A16" s="19">
        <f>G12+1</f>
        <v>40930</v>
      </c>
      <c r="B16" s="4">
        <f t="shared" ref="B16:G16" si="4">A16+1</f>
        <v>40931</v>
      </c>
      <c r="C16" s="4">
        <f t="shared" si="4"/>
        <v>40932</v>
      </c>
      <c r="D16" s="4">
        <f t="shared" si="4"/>
        <v>40933</v>
      </c>
      <c r="E16" s="4">
        <f t="shared" si="4"/>
        <v>40934</v>
      </c>
      <c r="F16" s="4">
        <f t="shared" si="4"/>
        <v>40935</v>
      </c>
      <c r="G16" s="20">
        <f t="shared" si="4"/>
        <v>40936</v>
      </c>
      <c r="I16" s="1" t="str">
        <f ca="1">IF(INDEX(Holiday!$E:$E,ROW(),1)=0,"",INDEX(Holiday!$E:$E,ROW(),1))</f>
        <v/>
      </c>
    </row>
    <row r="17" spans="1:9" ht="21.95" customHeight="1" x14ac:dyDescent="0.15">
      <c r="A17" s="181" t="str">
        <f>IF($H$1="非表示","",IF(ISERROR(MATCH(A16,Schedule!$A:$A,0)),"",IF(INDEX(Schedule!$1:$1048576,MATCH(A16,Schedule!$A:$A,0),4)=0,"",INDEX(Schedule!$1:$1048576,MATCH(A16,Schedule!$A:$A,0),4))))</f>
        <v>1/22_項目1</v>
      </c>
      <c r="B17" s="182" t="str">
        <f>IF($H$1="非表示","",IF(ISERROR(MATCH(B16,Schedule!$A:$A,0)),"",IF(INDEX(Schedule!$1:$1048576,MATCH(B16,Schedule!$A:$A,0),4)=0,"",INDEX(Schedule!$1:$1048576,MATCH(B16,Schedule!$A:$A,0),4))))</f>
        <v>1/23_項目1</v>
      </c>
      <c r="C17" s="182" t="str">
        <f>IF($H$1="非表示","",IF(ISERROR(MATCH(C16,Schedule!$A:$A,0)),"",IF(INDEX(Schedule!$1:$1048576,MATCH(C16,Schedule!$A:$A,0),4)=0,"",INDEX(Schedule!$1:$1048576,MATCH(C16,Schedule!$A:$A,0),4))))</f>
        <v>1/24_項目1</v>
      </c>
      <c r="D17" s="182" t="str">
        <f>IF($H$1="非表示","",IF(ISERROR(MATCH(D16,Schedule!$A:$A,0)),"",IF(INDEX(Schedule!$1:$1048576,MATCH(D16,Schedule!$A:$A,0),4)=0,"",INDEX(Schedule!$1:$1048576,MATCH(D16,Schedule!$A:$A,0),4))))</f>
        <v>1/25_項目1</v>
      </c>
      <c r="E17" s="182" t="str">
        <f>IF($H$1="非表示","",IF(ISERROR(MATCH(E16,Schedule!$A:$A,0)),"",IF(INDEX(Schedule!$1:$1048576,MATCH(E16,Schedule!$A:$A,0),4)=0,"",INDEX(Schedule!$1:$1048576,MATCH(E16,Schedule!$A:$A,0),4))))</f>
        <v/>
      </c>
      <c r="F17" s="182" t="str">
        <f>IF($H$1="非表示","",IF(ISERROR(MATCH(F16,Schedule!$A:$A,0)),"",IF(INDEX(Schedule!$1:$1048576,MATCH(F16,Schedule!$A:$A,0),4)=0,"",INDEX(Schedule!$1:$1048576,MATCH(F16,Schedule!$A:$A,0),4))))</f>
        <v/>
      </c>
      <c r="G17" s="183" t="str">
        <f>IF($H$1="非表示","",IF(ISERROR(MATCH(G16,Schedule!$A:$A,0)),"",IF(INDEX(Schedule!$1:$1048576,MATCH(G16,Schedule!$A:$A,0),4)=0,"",INDEX(Schedule!$1:$1048576,MATCH(G16,Schedule!$A:$A,0),4))))</f>
        <v/>
      </c>
      <c r="I17" s="1">
        <f ca="1">IF(INDEX(Holiday!$E:$E,ROW(),1)=0,"",INDEX(Holiday!$E:$E,ROW(),1))</f>
        <v>40585</v>
      </c>
    </row>
    <row r="18" spans="1:9" ht="21.95" customHeight="1" x14ac:dyDescent="0.15">
      <c r="A18" s="181" t="str">
        <f>IF($H$1="非表示","",IF(ISERROR(MATCH(A16,Schedule!$A:$A,0)),"",IF(INDEX(Schedule!$1:$1048576,MATCH(A16,Schedule!$A:$A,0),5)=0,"",INDEX(Schedule!$1:$1048576,MATCH(A16,Schedule!$A:$A,0),5))))</f>
        <v>1/22_項目2</v>
      </c>
      <c r="B18" s="182" t="str">
        <f>IF($H$1="非表示","",IF(ISERROR(MATCH(B16,Schedule!$A:$A,0)),"",IF(INDEX(Schedule!$1:$1048576,MATCH(B16,Schedule!$A:$A,0),5)=0,"",INDEX(Schedule!$1:$1048576,MATCH(B16,Schedule!$A:$A,0),5))))</f>
        <v>1/23_項目2</v>
      </c>
      <c r="C18" s="182" t="str">
        <f>IF($H$1="非表示","",IF(ISERROR(MATCH(C16,Schedule!$A:$A,0)),"",IF(INDEX(Schedule!$1:$1048576,MATCH(C16,Schedule!$A:$A,0),5)=0,"",INDEX(Schedule!$1:$1048576,MATCH(C16,Schedule!$A:$A,0),5))))</f>
        <v>1/24_項目2</v>
      </c>
      <c r="D18" s="182" t="str">
        <f>IF($H$1="非表示","",IF(ISERROR(MATCH(D16,Schedule!$A:$A,0)),"",IF(INDEX(Schedule!$1:$1048576,MATCH(D16,Schedule!$A:$A,0),5)=0,"",INDEX(Schedule!$1:$1048576,MATCH(D16,Schedule!$A:$A,0),5))))</f>
        <v>1/25_項目2</v>
      </c>
      <c r="E18" s="182" t="str">
        <f>IF($H$1="非表示","",IF(ISERROR(MATCH(E16,Schedule!$A:$A,0)),"",IF(INDEX(Schedule!$1:$1048576,MATCH(E16,Schedule!$A:$A,0),5)=0,"",INDEX(Schedule!$1:$1048576,MATCH(E16,Schedule!$A:$A,0),5))))</f>
        <v/>
      </c>
      <c r="F18" s="182" t="str">
        <f>IF($H$1="非表示","",IF(ISERROR(MATCH(F16,Schedule!$A:$A,0)),"",IF(INDEX(Schedule!$1:$1048576,MATCH(F16,Schedule!$A:$A,0),5)=0,"",INDEX(Schedule!$1:$1048576,MATCH(F16,Schedule!$A:$A,0),5))))</f>
        <v/>
      </c>
      <c r="G18" s="183" t="str">
        <f>IF($H$1="非表示","",IF(ISERROR(MATCH(G16,Schedule!$A:$A,0)),"",IF(INDEX(Schedule!$1:$1048576,MATCH(G16,Schedule!$A:$A,0),5)=0,"",INDEX(Schedule!$1:$1048576,MATCH(G16,Schedule!$A:$A,0),5))))</f>
        <v/>
      </c>
      <c r="I18" s="1" t="str">
        <f ca="1">IF(INDEX(Holiday!$E:$E,ROW(),1)=0,"",INDEX(Holiday!$E:$E,ROW(),1))</f>
        <v/>
      </c>
    </row>
    <row r="19" spans="1:9" ht="21.95" customHeight="1" x14ac:dyDescent="0.15">
      <c r="A19" s="184" t="str">
        <f>IF($H$1="非表示","",IF(ISERROR(MATCH(A16,Schedule!$A:$A,0)),"",IF(INDEX(Schedule!$1:$1048576,MATCH(A16,Schedule!$A:$A,0),6)=0,"",INDEX(Schedule!$1:$1048576,MATCH(A16,Schedule!$A:$A,0),6))))</f>
        <v>1/22_項目3</v>
      </c>
      <c r="B19" s="185" t="str">
        <f>IF($H$1="非表示","",IF(ISERROR(MATCH(B16,Schedule!$A:$A,0)),"",IF(INDEX(Schedule!$1:$1048576,MATCH(B16,Schedule!$A:$A,0),6)=0,"",INDEX(Schedule!$1:$1048576,MATCH(B16,Schedule!$A:$A,0),6))))</f>
        <v>1/23_項目3</v>
      </c>
      <c r="C19" s="185" t="str">
        <f>IF($H$1="非表示","",IF(ISERROR(MATCH(C16,Schedule!$A:$A,0)),"",IF(INDEX(Schedule!$1:$1048576,MATCH(C16,Schedule!$A:$A,0),6)=0,"",INDEX(Schedule!$1:$1048576,MATCH(C16,Schedule!$A:$A,0),6))))</f>
        <v>1/24_項目3</v>
      </c>
      <c r="D19" s="185" t="str">
        <f>IF($H$1="非表示","",IF(ISERROR(MATCH(D16,Schedule!$A:$A,0)),"",IF(INDEX(Schedule!$1:$1048576,MATCH(D16,Schedule!$A:$A,0),6)=0,"",INDEX(Schedule!$1:$1048576,MATCH(D16,Schedule!$A:$A,0),6))))</f>
        <v>1/25_項目3</v>
      </c>
      <c r="E19" s="185" t="str">
        <f>IF($H$1="非表示","",IF(ISERROR(MATCH(E16,Schedule!$A:$A,0)),"",IF(INDEX(Schedule!$1:$1048576,MATCH(E16,Schedule!$A:$A,0),6)=0,"",INDEX(Schedule!$1:$1048576,MATCH(E16,Schedule!$A:$A,0),6))))</f>
        <v/>
      </c>
      <c r="F19" s="185" t="str">
        <f>IF($H$1="非表示","",IF(ISERROR(MATCH(F16,Schedule!$A:$A,0)),"",IF(INDEX(Schedule!$1:$1048576,MATCH(F16,Schedule!$A:$A,0),6)=0,"",INDEX(Schedule!$1:$1048576,MATCH(F16,Schedule!$A:$A,0),6))))</f>
        <v/>
      </c>
      <c r="G19" s="186" t="str">
        <f>IF($H$1="非表示","",IF(ISERROR(MATCH(G16,Schedule!$A:$A,0)),"",IF(INDEX(Schedule!$1:$1048576,MATCH(G16,Schedule!$A:$A,0),6)=0,"",INDEX(Schedule!$1:$1048576,MATCH(G16,Schedule!$A:$A,0),6))))</f>
        <v/>
      </c>
      <c r="I19" s="1">
        <f ca="1">IF(INDEX(Holiday!$E:$E,ROW(),1)=0,"",INDEX(Holiday!$E:$E,ROW(),1))</f>
        <v>40623</v>
      </c>
    </row>
    <row r="20" spans="1:9" ht="21.95" customHeight="1" x14ac:dyDescent="0.15">
      <c r="A20" s="19">
        <f>G16+1</f>
        <v>40937</v>
      </c>
      <c r="B20" s="4">
        <f t="shared" ref="B20:G20" si="5">A20+1</f>
        <v>40938</v>
      </c>
      <c r="C20" s="4">
        <f t="shared" si="5"/>
        <v>40939</v>
      </c>
      <c r="D20" s="4">
        <f t="shared" si="5"/>
        <v>40940</v>
      </c>
      <c r="E20" s="4">
        <f t="shared" si="5"/>
        <v>40941</v>
      </c>
      <c r="F20" s="4">
        <f t="shared" si="5"/>
        <v>40942</v>
      </c>
      <c r="G20" s="20">
        <f t="shared" si="5"/>
        <v>40943</v>
      </c>
      <c r="I20" s="1" t="str">
        <f ca="1">IF(INDEX(Holiday!$E:$E,ROW(),1)=0,"",INDEX(Holiday!$E:$E,ROW(),1))</f>
        <v/>
      </c>
    </row>
    <row r="21" spans="1:9" ht="21.95" customHeight="1" x14ac:dyDescent="0.15">
      <c r="A21" s="181" t="str">
        <f>IF($H$1="非表示","",IF(ISERROR(MATCH(A20,Schedule!$A:$A,0)),"",IF(INDEX(Schedule!$1:$1048576,MATCH(A20,Schedule!$A:$A,0),4)=0,"",INDEX(Schedule!$1:$1048576,MATCH(A20,Schedule!$A:$A,0),4))))</f>
        <v/>
      </c>
      <c r="B21" s="182" t="str">
        <f>IF($H$1="非表示","",IF(ISERROR(MATCH(B20,Schedule!$A:$A,0)),"",IF(INDEX(Schedule!$1:$1048576,MATCH(B20,Schedule!$A:$A,0),4)=0,"",INDEX(Schedule!$1:$1048576,MATCH(B20,Schedule!$A:$A,0),4))))</f>
        <v/>
      </c>
      <c r="C21" s="182" t="str">
        <f>IF($H$1="非表示","",IF(ISERROR(MATCH(C20,Schedule!$A:$A,0)),"",IF(INDEX(Schedule!$1:$1048576,MATCH(C20,Schedule!$A:$A,0),4)=0,"",INDEX(Schedule!$1:$1048576,MATCH(C20,Schedule!$A:$A,0),4))))</f>
        <v/>
      </c>
      <c r="D21" s="182" t="str">
        <f>IF($H$1="非表示","",IF(ISERROR(MATCH(D20,Schedule!$A:$A,0)),"",IF(INDEX(Schedule!$1:$1048576,MATCH(D20,Schedule!$A:$A,0),4)=0,"",INDEX(Schedule!$1:$1048576,MATCH(D20,Schedule!$A:$A,0),4))))</f>
        <v/>
      </c>
      <c r="E21" s="182" t="str">
        <f>IF($H$1="非表示","",IF(ISERROR(MATCH(E20,Schedule!$A:$A,0)),"",IF(INDEX(Schedule!$1:$1048576,MATCH(E20,Schedule!$A:$A,0),4)=0,"",INDEX(Schedule!$1:$1048576,MATCH(E20,Schedule!$A:$A,0),4))))</f>
        <v/>
      </c>
      <c r="F21" s="182" t="str">
        <f>IF($H$1="非表示","",IF(ISERROR(MATCH(F20,Schedule!$A:$A,0)),"",IF(INDEX(Schedule!$1:$1048576,MATCH(F20,Schedule!$A:$A,0),4)=0,"",INDEX(Schedule!$1:$1048576,MATCH(F20,Schedule!$A:$A,0),4))))</f>
        <v/>
      </c>
      <c r="G21" s="183" t="str">
        <f>IF($H$1="非表示","",IF(ISERROR(MATCH(G20,Schedule!$A:$A,0)),"",IF(INDEX(Schedule!$1:$1048576,MATCH(G20,Schedule!$A:$A,0),4)=0,"",INDEX(Schedule!$1:$1048576,MATCH(G20,Schedule!$A:$A,0),4))))</f>
        <v/>
      </c>
      <c r="I21" s="1">
        <f ca="1">IF(INDEX(Holiday!$E:$E,ROW(),1)=0,"",INDEX(Holiday!$E:$E,ROW(),1))</f>
        <v>40662</v>
      </c>
    </row>
    <row r="22" spans="1:9" ht="21.95" customHeight="1" x14ac:dyDescent="0.15">
      <c r="A22" s="181" t="str">
        <f>IF($H$1="非表示","",IF(ISERROR(MATCH(A20,Schedule!$A:$A,0)),"",IF(INDEX(Schedule!$1:$1048576,MATCH(A20,Schedule!$A:$A,0),5)=0,"",INDEX(Schedule!$1:$1048576,MATCH(A20,Schedule!$A:$A,0),5))))</f>
        <v/>
      </c>
      <c r="B22" s="182" t="str">
        <f>IF($H$1="非表示","",IF(ISERROR(MATCH(B20,Schedule!$A:$A,0)),"",IF(INDEX(Schedule!$1:$1048576,MATCH(B20,Schedule!$A:$A,0),5)=0,"",INDEX(Schedule!$1:$1048576,MATCH(B20,Schedule!$A:$A,0),5))))</f>
        <v/>
      </c>
      <c r="C22" s="182" t="str">
        <f>IF($H$1="非表示","",IF(ISERROR(MATCH(C20,Schedule!$A:$A,0)),"",IF(INDEX(Schedule!$1:$1048576,MATCH(C20,Schedule!$A:$A,0),5)=0,"",INDEX(Schedule!$1:$1048576,MATCH(C20,Schedule!$A:$A,0),5))))</f>
        <v/>
      </c>
      <c r="D22" s="182" t="str">
        <f>IF($H$1="非表示","",IF(ISERROR(MATCH(D20,Schedule!$A:$A,0)),"",IF(INDEX(Schedule!$1:$1048576,MATCH(D20,Schedule!$A:$A,0),5)=0,"",INDEX(Schedule!$1:$1048576,MATCH(D20,Schedule!$A:$A,0),5))))</f>
        <v/>
      </c>
      <c r="E22" s="182" t="str">
        <f>IF($H$1="非表示","",IF(ISERROR(MATCH(E20,Schedule!$A:$A,0)),"",IF(INDEX(Schedule!$1:$1048576,MATCH(E20,Schedule!$A:$A,0),5)=0,"",INDEX(Schedule!$1:$1048576,MATCH(E20,Schedule!$A:$A,0),5))))</f>
        <v/>
      </c>
      <c r="F22" s="182" t="str">
        <f>IF($H$1="非表示","",IF(ISERROR(MATCH(F20,Schedule!$A:$A,0)),"",IF(INDEX(Schedule!$1:$1048576,MATCH(F20,Schedule!$A:$A,0),5)=0,"",INDEX(Schedule!$1:$1048576,MATCH(F20,Schedule!$A:$A,0),5))))</f>
        <v/>
      </c>
      <c r="G22" s="183" t="str">
        <f>IF($H$1="非表示","",IF(ISERROR(MATCH(G20,Schedule!$A:$A,0)),"",IF(INDEX(Schedule!$1:$1048576,MATCH(G20,Schedule!$A:$A,0),5)=0,"",INDEX(Schedule!$1:$1048576,MATCH(G20,Schedule!$A:$A,0),5))))</f>
        <v/>
      </c>
      <c r="I22" s="1" t="str">
        <f ca="1">IF(INDEX(Holiday!$E:$E,ROW(),1)=0,"",INDEX(Holiday!$E:$E,ROW(),1))</f>
        <v/>
      </c>
    </row>
    <row r="23" spans="1:9" ht="21.95" customHeight="1" x14ac:dyDescent="0.15">
      <c r="A23" s="184" t="str">
        <f>IF($H$1="非表示","",IF(ISERROR(MATCH(A20,Schedule!$A:$A,0)),"",IF(INDEX(Schedule!$1:$1048576,MATCH(A20,Schedule!$A:$A,0),6)=0,"",INDEX(Schedule!$1:$1048576,MATCH(A20,Schedule!$A:$A,0),6))))</f>
        <v/>
      </c>
      <c r="B23" s="185" t="str">
        <f>IF($H$1="非表示","",IF(ISERROR(MATCH(B20,Schedule!$A:$A,0)),"",IF(INDEX(Schedule!$1:$1048576,MATCH(B20,Schedule!$A:$A,0),6)=0,"",INDEX(Schedule!$1:$1048576,MATCH(B20,Schedule!$A:$A,0),6))))</f>
        <v/>
      </c>
      <c r="C23" s="185" t="str">
        <f>IF($H$1="非表示","",IF(ISERROR(MATCH(C20,Schedule!$A:$A,0)),"",IF(INDEX(Schedule!$1:$1048576,MATCH(C20,Schedule!$A:$A,0),6)=0,"",INDEX(Schedule!$1:$1048576,MATCH(C20,Schedule!$A:$A,0),6))))</f>
        <v/>
      </c>
      <c r="D23" s="185" t="str">
        <f>IF($H$1="非表示","",IF(ISERROR(MATCH(D20,Schedule!$A:$A,0)),"",IF(INDEX(Schedule!$1:$1048576,MATCH(D20,Schedule!$A:$A,0),6)=0,"",INDEX(Schedule!$1:$1048576,MATCH(D20,Schedule!$A:$A,0),6))))</f>
        <v/>
      </c>
      <c r="E23" s="185" t="str">
        <f>IF($H$1="非表示","",IF(ISERROR(MATCH(E20,Schedule!$A:$A,0)),"",IF(INDEX(Schedule!$1:$1048576,MATCH(E20,Schedule!$A:$A,0),6)=0,"",INDEX(Schedule!$1:$1048576,MATCH(E20,Schedule!$A:$A,0),6))))</f>
        <v/>
      </c>
      <c r="F23" s="185" t="str">
        <f>IF($H$1="非表示","",IF(ISERROR(MATCH(F20,Schedule!$A:$A,0)),"",IF(INDEX(Schedule!$1:$1048576,MATCH(F20,Schedule!$A:$A,0),6)=0,"",INDEX(Schedule!$1:$1048576,MATCH(F20,Schedule!$A:$A,0),6))))</f>
        <v/>
      </c>
      <c r="G23" s="186" t="str">
        <f>IF($H$1="非表示","",IF(ISERROR(MATCH(G20,Schedule!$A:$A,0)),"",IF(INDEX(Schedule!$1:$1048576,MATCH(G20,Schedule!$A:$A,0),6)=0,"",INDEX(Schedule!$1:$1048576,MATCH(G20,Schedule!$A:$A,0),6))))</f>
        <v/>
      </c>
      <c r="I23" s="1" t="str">
        <f ca="1">IF(INDEX(Holiday!$E:$E,ROW(),1)=0,"",INDEX(Holiday!$E:$E,ROW(),1))</f>
        <v/>
      </c>
    </row>
    <row r="24" spans="1:9" ht="21.95" customHeight="1" x14ac:dyDescent="0.15">
      <c r="A24" s="19">
        <f>G20+1</f>
        <v>40944</v>
      </c>
      <c r="B24" s="4">
        <f t="shared" ref="B24:G24" si="6">A24+1</f>
        <v>40945</v>
      </c>
      <c r="C24" s="4">
        <f t="shared" si="6"/>
        <v>40946</v>
      </c>
      <c r="D24" s="4">
        <f t="shared" si="6"/>
        <v>40947</v>
      </c>
      <c r="E24" s="4">
        <f t="shared" si="6"/>
        <v>40948</v>
      </c>
      <c r="F24" s="4">
        <f t="shared" si="6"/>
        <v>40949</v>
      </c>
      <c r="G24" s="20">
        <f t="shared" si="6"/>
        <v>40950</v>
      </c>
      <c r="I24" s="1">
        <f ca="1">IF(INDEX(Holiday!$E:$E,ROW(),1)=0,"",INDEX(Holiday!$E:$E,ROW(),1))</f>
        <v>40666</v>
      </c>
    </row>
    <row r="25" spans="1:9" ht="21.95" customHeight="1" x14ac:dyDescent="0.15">
      <c r="A25" s="181" t="str">
        <f>IF($H$1="非表示","",IF(ISERROR(MATCH(A24,Schedule!$A:$A,0)),"",IF(INDEX(Schedule!$1:$1048576,MATCH(A24,Schedule!$A:$A,0),4)=0,"",INDEX(Schedule!$1:$1048576,MATCH(A24,Schedule!$A:$A,0),4))))</f>
        <v/>
      </c>
      <c r="B25" s="182" t="str">
        <f>IF($H$1="非表示","",IF(ISERROR(MATCH(B24,Schedule!$A:$A,0)),"",IF(INDEX(Schedule!$1:$1048576,MATCH(B24,Schedule!$A:$A,0),4)=0,"",INDEX(Schedule!$1:$1048576,MATCH(B24,Schedule!$A:$A,0),4))))</f>
        <v/>
      </c>
      <c r="C25" s="182" t="str">
        <f>IF($H$1="非表示","",IF(ISERROR(MATCH(C24,Schedule!$A:$A,0)),"",IF(INDEX(Schedule!$1:$1048576,MATCH(C24,Schedule!$A:$A,0),4)=0,"",INDEX(Schedule!$1:$1048576,MATCH(C24,Schedule!$A:$A,0),4))))</f>
        <v/>
      </c>
      <c r="D25" s="182" t="str">
        <f>IF($H$1="非表示","",IF(ISERROR(MATCH(D24,Schedule!$A:$A,0)),"",IF(INDEX(Schedule!$1:$1048576,MATCH(D24,Schedule!$A:$A,0),4)=0,"",INDEX(Schedule!$1:$1048576,MATCH(D24,Schedule!$A:$A,0),4))))</f>
        <v/>
      </c>
      <c r="E25" s="182" t="str">
        <f>IF($H$1="非表示","",IF(ISERROR(MATCH(E24,Schedule!$A:$A,0)),"",IF(INDEX(Schedule!$1:$1048576,MATCH(E24,Schedule!$A:$A,0),4)=0,"",INDEX(Schedule!$1:$1048576,MATCH(E24,Schedule!$A:$A,0),4))))</f>
        <v/>
      </c>
      <c r="F25" s="182" t="str">
        <f>IF($H$1="非表示","",IF(ISERROR(MATCH(F24,Schedule!$A:$A,0)),"",IF(INDEX(Schedule!$1:$1048576,MATCH(F24,Schedule!$A:$A,0),4)=0,"",INDEX(Schedule!$1:$1048576,MATCH(F24,Schedule!$A:$A,0),4))))</f>
        <v/>
      </c>
      <c r="G25" s="183" t="str">
        <f>IF($H$1="非表示","",IF(ISERROR(MATCH(G24,Schedule!$A:$A,0)),"",IF(INDEX(Schedule!$1:$1048576,MATCH(G24,Schedule!$A:$A,0),4)=0,"",INDEX(Schedule!$1:$1048576,MATCH(G24,Schedule!$A:$A,0),4))))</f>
        <v/>
      </c>
      <c r="I25" s="1">
        <f ca="1">IF(INDEX(Holiday!$E:$E,ROW(),1)=0,"",INDEX(Holiday!$E:$E,ROW(),1))</f>
        <v>40667</v>
      </c>
    </row>
    <row r="26" spans="1:9" ht="21.95" customHeight="1" x14ac:dyDescent="0.15">
      <c r="A26" s="181" t="str">
        <f>IF($H$1="非表示","",IF(ISERROR(MATCH(A24,Schedule!$A:$A,0)),"",IF(INDEX(Schedule!$1:$1048576,MATCH(A24,Schedule!$A:$A,0),5)=0,"",INDEX(Schedule!$1:$1048576,MATCH(A24,Schedule!$A:$A,0),5))))</f>
        <v/>
      </c>
      <c r="B26" s="182" t="str">
        <f>IF($H$1="非表示","",IF(ISERROR(MATCH(B24,Schedule!$A:$A,0)),"",IF(INDEX(Schedule!$1:$1048576,MATCH(B24,Schedule!$A:$A,0),5)=0,"",INDEX(Schedule!$1:$1048576,MATCH(B24,Schedule!$A:$A,0),5))))</f>
        <v/>
      </c>
      <c r="C26" s="182" t="str">
        <f>IF($H$1="非表示","",IF(ISERROR(MATCH(C24,Schedule!$A:$A,0)),"",IF(INDEX(Schedule!$1:$1048576,MATCH(C24,Schedule!$A:$A,0),5)=0,"",INDEX(Schedule!$1:$1048576,MATCH(C24,Schedule!$A:$A,0),5))))</f>
        <v/>
      </c>
      <c r="D26" s="182" t="str">
        <f>IF($H$1="非表示","",IF(ISERROR(MATCH(D24,Schedule!$A:$A,0)),"",IF(INDEX(Schedule!$1:$1048576,MATCH(D24,Schedule!$A:$A,0),5)=0,"",INDEX(Schedule!$1:$1048576,MATCH(D24,Schedule!$A:$A,0),5))))</f>
        <v/>
      </c>
      <c r="E26" s="182" t="str">
        <f>IF($H$1="非表示","",IF(ISERROR(MATCH(E24,Schedule!$A:$A,0)),"",IF(INDEX(Schedule!$1:$1048576,MATCH(E24,Schedule!$A:$A,0),5)=0,"",INDEX(Schedule!$1:$1048576,MATCH(E24,Schedule!$A:$A,0),5))))</f>
        <v/>
      </c>
      <c r="F26" s="182" t="str">
        <f>IF($H$1="非表示","",IF(ISERROR(MATCH(F24,Schedule!$A:$A,0)),"",IF(INDEX(Schedule!$1:$1048576,MATCH(F24,Schedule!$A:$A,0),5)=0,"",INDEX(Schedule!$1:$1048576,MATCH(F24,Schedule!$A:$A,0),5))))</f>
        <v/>
      </c>
      <c r="G26" s="183" t="str">
        <f>IF($H$1="非表示","",IF(ISERROR(MATCH(G24,Schedule!$A:$A,0)),"",IF(INDEX(Schedule!$1:$1048576,MATCH(G24,Schedule!$A:$A,0),5)=0,"",INDEX(Schedule!$1:$1048576,MATCH(G24,Schedule!$A:$A,0),5))))</f>
        <v/>
      </c>
      <c r="I26" s="1">
        <f ca="1">IF(INDEX(Holiday!$E:$E,ROW(),1)=0,"",INDEX(Holiday!$E:$E,ROW(),1))</f>
        <v>40668</v>
      </c>
    </row>
    <row r="27" spans="1:9" ht="21.95" customHeight="1" thickBot="1" x14ac:dyDescent="0.2">
      <c r="A27" s="187" t="str">
        <f>IF($H$1="非表示","",IF(ISERROR(MATCH(A24,Schedule!$A:$A,0)),"",IF(INDEX(Schedule!$1:$1048576,MATCH(A24,Schedule!$A:$A,0),6)=0,"",INDEX(Schedule!$1:$1048576,MATCH(A24,Schedule!$A:$A,0),6))))</f>
        <v/>
      </c>
      <c r="B27" s="188" t="str">
        <f>IF($H$1="非表示","",IF(ISERROR(MATCH(B24,Schedule!$A:$A,0)),"",IF(INDEX(Schedule!$1:$1048576,MATCH(B24,Schedule!$A:$A,0),6)=0,"",INDEX(Schedule!$1:$1048576,MATCH(B24,Schedule!$A:$A,0),6))))</f>
        <v/>
      </c>
      <c r="C27" s="188" t="str">
        <f>IF($H$1="非表示","",IF(ISERROR(MATCH(C24,Schedule!$A:$A,0)),"",IF(INDEX(Schedule!$1:$1048576,MATCH(C24,Schedule!$A:$A,0),6)=0,"",INDEX(Schedule!$1:$1048576,MATCH(C24,Schedule!$A:$A,0),6))))</f>
        <v/>
      </c>
      <c r="D27" s="188" t="str">
        <f>IF($H$1="非表示","",IF(ISERROR(MATCH(D24,Schedule!$A:$A,0)),"",IF(INDEX(Schedule!$1:$1048576,MATCH(D24,Schedule!$A:$A,0),6)=0,"",INDEX(Schedule!$1:$1048576,MATCH(D24,Schedule!$A:$A,0),6))))</f>
        <v/>
      </c>
      <c r="E27" s="188" t="str">
        <f>IF($H$1="非表示","",IF(ISERROR(MATCH(E24,Schedule!$A:$A,0)),"",IF(INDEX(Schedule!$1:$1048576,MATCH(E24,Schedule!$A:$A,0),6)=0,"",INDEX(Schedule!$1:$1048576,MATCH(E24,Schedule!$A:$A,0),6))))</f>
        <v/>
      </c>
      <c r="F27" s="188" t="str">
        <f>IF($H$1="非表示","",IF(ISERROR(MATCH(F24,Schedule!$A:$A,0)),"",IF(INDEX(Schedule!$1:$1048576,MATCH(F24,Schedule!$A:$A,0),6)=0,"",INDEX(Schedule!$1:$1048576,MATCH(F24,Schedule!$A:$A,0),6))))</f>
        <v/>
      </c>
      <c r="G27" s="189" t="str">
        <f>IF($H$1="非表示","",IF(ISERROR(MATCH(G24,Schedule!$A:$A,0)),"",IF(INDEX(Schedule!$1:$1048576,MATCH(G24,Schedule!$A:$A,0),6)=0,"",INDEX(Schedule!$1:$1048576,MATCH(G24,Schedule!$A:$A,0),6))))</f>
        <v/>
      </c>
      <c r="I27" s="1" t="str">
        <f ca="1">IF(INDEX(Holiday!$E:$E,ROW(),1)=0,"",INDEX(Holiday!$E:$E,ROW(),1))</f>
        <v/>
      </c>
    </row>
    <row r="28" spans="1:9" ht="12.95" customHeight="1" x14ac:dyDescent="0.15">
      <c r="I28" s="1">
        <f ca="1">IF(INDEX(Holiday!$E:$E,ROW(),1)=0,"",INDEX(Holiday!$E:$E,ROW(),1))</f>
        <v>40742</v>
      </c>
    </row>
    <row r="29" spans="1:9" ht="15" x14ac:dyDescent="0.15">
      <c r="C29" s="211" t="str">
        <f>IF(INDEX(組織名!$1:$1048576,1,2)=0,"",INDEX(組織名!$1:$1048576,1,2))</f>
        <v>xls-hashimoto</v>
      </c>
      <c r="D29" s="211"/>
      <c r="E29" s="211"/>
      <c r="I29" s="1" t="str">
        <f ca="1">IF(INDEX(Holiday!$E:$E,ROW(),1)=0,"",INDEX(Holiday!$E:$E,ROW(),1))</f>
        <v/>
      </c>
    </row>
    <row r="30" spans="1:9" x14ac:dyDescent="0.15">
      <c r="I30" s="1">
        <f ca="1">IF(INDEX(Holiday!$E:$E,ROW(),1)=0,"",INDEX(Holiday!$E:$E,ROW(),1))</f>
        <v>40805</v>
      </c>
    </row>
    <row r="31" spans="1:9" x14ac:dyDescent="0.15">
      <c r="I31" s="1" t="str">
        <f ca="1">IF(INDEX(Holiday!$E:$E,ROW(),1)=0,"",INDEX(Holiday!$E:$E,ROW(),1))</f>
        <v/>
      </c>
    </row>
    <row r="32" spans="1:9" x14ac:dyDescent="0.15">
      <c r="I32" s="1">
        <f ca="1">IF(INDEX(Holiday!$E:$E,ROW(),1)=0,"",INDEX(Holiday!$E:$E,ROW(),1))</f>
        <v>40809</v>
      </c>
    </row>
    <row r="33" spans="9:9" x14ac:dyDescent="0.15">
      <c r="I33" s="1" t="str">
        <f ca="1">IF(INDEX(Holiday!$E:$E,ROW(),1)=0,"",INDEX(Holiday!$E:$E,ROW(),1))</f>
        <v/>
      </c>
    </row>
    <row r="34" spans="9:9" x14ac:dyDescent="0.15">
      <c r="I34" s="1">
        <f ca="1">IF(INDEX(Holiday!$E:$E,ROW(),1)=0,"",INDEX(Holiday!$E:$E,ROW(),1))</f>
        <v>40826</v>
      </c>
    </row>
    <row r="35" spans="9:9" x14ac:dyDescent="0.15">
      <c r="I35" s="1" t="str">
        <f ca="1">IF(INDEX(Holiday!$E:$E,ROW(),1)=0,"",INDEX(Holiday!$E:$E,ROW(),1))</f>
        <v/>
      </c>
    </row>
    <row r="36" spans="9:9" x14ac:dyDescent="0.15">
      <c r="I36" s="1">
        <f ca="1">IF(INDEX(Holiday!$E:$E,ROW(),1)=0,"",INDEX(Holiday!$E:$E,ROW(),1))</f>
        <v>40850</v>
      </c>
    </row>
    <row r="37" spans="9:9" x14ac:dyDescent="0.15">
      <c r="I37" s="1" t="str">
        <f ca="1">IF(INDEX(Holiday!$E:$E,ROW(),1)=0,"",INDEX(Holiday!$E:$E,ROW(),1))</f>
        <v/>
      </c>
    </row>
    <row r="38" spans="9:9" x14ac:dyDescent="0.15">
      <c r="I38" s="1">
        <f ca="1">IF(INDEX(Holiday!$E:$E,ROW(),1)=0,"",INDEX(Holiday!$E:$E,ROW(),1))</f>
        <v>40870</v>
      </c>
    </row>
    <row r="39" spans="9:9" x14ac:dyDescent="0.15">
      <c r="I39" s="1" t="str">
        <f ca="1">IF(INDEX(Holiday!$E:$E,ROW(),1)=0,"",INDEX(Holiday!$E:$E,ROW(),1))</f>
        <v/>
      </c>
    </row>
    <row r="40" spans="9:9" x14ac:dyDescent="0.15">
      <c r="I40" s="1">
        <f ca="1">IF(INDEX(Holiday!$E:$E,ROW(),1)=0,"",INDEX(Holiday!$E:$E,ROW(),1))</f>
        <v>40900</v>
      </c>
    </row>
    <row r="41" spans="9:9" x14ac:dyDescent="0.15">
      <c r="I41" s="1" t="str">
        <f ca="1">IF(INDEX(Holiday!$E:$E,ROW(),1)=0,"",INDEX(Holiday!$E:$E,ROW(),1))</f>
        <v/>
      </c>
    </row>
    <row r="42" spans="9:9" x14ac:dyDescent="0.15">
      <c r="I42" s="1">
        <f ca="1">IF(INDEX(Holiday!$E:$E,ROW(),1)=0,"",INDEX(Holiday!$E:$E,ROW(),1))</f>
        <v>40907</v>
      </c>
    </row>
    <row r="43" spans="9:9" x14ac:dyDescent="0.15">
      <c r="I43" s="1">
        <f ca="1">IF(INDEX(Holiday!$E:$E,ROW(),1)=0,"",INDEX(Holiday!$E:$E,ROW(),1))</f>
        <v>40908</v>
      </c>
    </row>
    <row r="44" spans="9:9" x14ac:dyDescent="0.15">
      <c r="I44" s="1">
        <f ca="1">IF(INDEX(Holiday!$E:$E,ROW(),1)=0,"",INDEX(Holiday!$E:$E,ROW(),1))</f>
        <v>40909</v>
      </c>
    </row>
    <row r="45" spans="9:9" x14ac:dyDescent="0.15">
      <c r="I45" s="1">
        <f ca="1">IF(INDEX(Holiday!$E:$E,ROW(),1)=0,"",INDEX(Holiday!$E:$E,ROW(),1))</f>
        <v>40910</v>
      </c>
    </row>
    <row r="46" spans="9:9" x14ac:dyDescent="0.15">
      <c r="I46" s="1">
        <f ca="1">IF(INDEX(Holiday!$E:$E,ROW(),1)=0,"",INDEX(Holiday!$E:$E,ROW(),1))</f>
        <v>40911</v>
      </c>
    </row>
    <row r="47" spans="9:9" x14ac:dyDescent="0.15">
      <c r="I47" s="1" t="str">
        <f ca="1">IF(INDEX(Holiday!$E:$E,ROW(),1)=0,"",INDEX(Holiday!$E:$E,ROW(),1))</f>
        <v/>
      </c>
    </row>
    <row r="48" spans="9:9" x14ac:dyDescent="0.15">
      <c r="I48" s="1">
        <f ca="1">IF(INDEX(Holiday!$E:$E,ROW(),1)=0,"",INDEX(Holiday!$E:$E,ROW(),1))</f>
        <v>40917</v>
      </c>
    </row>
    <row r="49" spans="9:9" x14ac:dyDescent="0.15">
      <c r="I49" s="1" t="str">
        <f ca="1">IF(INDEX(Holiday!$E:$E,ROW(),1)=0,"",INDEX(Holiday!$E:$E,ROW(),1))</f>
        <v/>
      </c>
    </row>
    <row r="50" spans="9:9" x14ac:dyDescent="0.15">
      <c r="I50" s="1">
        <f ca="1">IF(INDEX(Holiday!$E:$E,ROW(),1)=0,"",INDEX(Holiday!$E:$E,ROW(),1))</f>
        <v>40950</v>
      </c>
    </row>
    <row r="51" spans="9:9" x14ac:dyDescent="0.15">
      <c r="I51" s="1" t="str">
        <f ca="1">IF(INDEX(Holiday!$E:$E,ROW(),1)=0,"",INDEX(Holiday!$E:$E,ROW(),1))</f>
        <v/>
      </c>
    </row>
    <row r="52" spans="9:9" x14ac:dyDescent="0.15">
      <c r="I52" s="1">
        <f ca="1">IF(INDEX(Holiday!$E:$E,ROW(),1)=0,"",INDEX(Holiday!$E:$E,ROW(),1))</f>
        <v>40988</v>
      </c>
    </row>
    <row r="53" spans="9:9" x14ac:dyDescent="0.15">
      <c r="I53" s="1" t="str">
        <f ca="1">IF(INDEX(Holiday!$E:$E,ROW(),1)=0,"",INDEX(Holiday!$E:$E,ROW(),1))</f>
        <v/>
      </c>
    </row>
    <row r="54" spans="9:9" x14ac:dyDescent="0.15">
      <c r="I54" s="1">
        <f ca="1">IF(INDEX(Holiday!$E:$E,ROW(),1)=0,"",INDEX(Holiday!$E:$E,ROW(),1))</f>
        <v>41028</v>
      </c>
    </row>
    <row r="55" spans="9:9" x14ac:dyDescent="0.15">
      <c r="I55" s="1">
        <f ca="1">IF(INDEX(Holiday!$E:$E,ROW(),1)=0,"",INDEX(Holiday!$E:$E,ROW(),1))</f>
        <v>41029</v>
      </c>
    </row>
    <row r="56" spans="9:9" x14ac:dyDescent="0.15">
      <c r="I56" s="1" t="str">
        <f ca="1">IF(INDEX(Holiday!$E:$E,ROW(),1)=0,"",INDEX(Holiday!$E:$E,ROW(),1))</f>
        <v/>
      </c>
    </row>
    <row r="57" spans="9:9" x14ac:dyDescent="0.15">
      <c r="I57" s="1">
        <f ca="1">IF(INDEX(Holiday!$E:$E,ROW(),1)=0,"",INDEX(Holiday!$E:$E,ROW(),1))</f>
        <v>41032</v>
      </c>
    </row>
    <row r="58" spans="9:9" x14ac:dyDescent="0.15">
      <c r="I58" s="1">
        <f ca="1">IF(INDEX(Holiday!$E:$E,ROW(),1)=0,"",INDEX(Holiday!$E:$E,ROW(),1))</f>
        <v>41033</v>
      </c>
    </row>
    <row r="59" spans="9:9" x14ac:dyDescent="0.15">
      <c r="I59" s="1">
        <f ca="1">IF(INDEX(Holiday!$E:$E,ROW(),1)=0,"",INDEX(Holiday!$E:$E,ROW(),1))</f>
        <v>41034</v>
      </c>
    </row>
    <row r="60" spans="9:9" x14ac:dyDescent="0.15">
      <c r="I60" s="1" t="str">
        <f ca="1">IF(INDEX(Holiday!$E:$E,ROW(),1)=0,"",INDEX(Holiday!$E:$E,ROW(),1))</f>
        <v/>
      </c>
    </row>
    <row r="61" spans="9:9" x14ac:dyDescent="0.15">
      <c r="I61" s="1">
        <f ca="1">IF(INDEX(Holiday!$E:$E,ROW(),1)=0,"",INDEX(Holiday!$E:$E,ROW(),1))</f>
        <v>41106</v>
      </c>
    </row>
    <row r="62" spans="9:9" x14ac:dyDescent="0.15">
      <c r="I62" s="1" t="str">
        <f ca="1">IF(INDEX(Holiday!$E:$E,ROW(),1)=0,"",INDEX(Holiday!$E:$E,ROW(),1))</f>
        <v/>
      </c>
    </row>
    <row r="63" spans="9:9" x14ac:dyDescent="0.15">
      <c r="I63" s="1">
        <f ca="1">IF(INDEX(Holiday!$E:$E,ROW(),1)=0,"",INDEX(Holiday!$E:$E,ROW(),1))</f>
        <v>41169</v>
      </c>
    </row>
    <row r="64" spans="9:9" x14ac:dyDescent="0.15">
      <c r="I64" s="1" t="str">
        <f ca="1">IF(INDEX(Holiday!$E:$E,ROW(),1)=0,"",INDEX(Holiday!$E:$E,ROW(),1))</f>
        <v/>
      </c>
    </row>
    <row r="65" spans="9:9" x14ac:dyDescent="0.15">
      <c r="I65" s="1">
        <f ca="1">IF(INDEX(Holiday!$E:$E,ROW(),1)=0,"",INDEX(Holiday!$E:$E,ROW(),1))</f>
        <v>41174</v>
      </c>
    </row>
    <row r="66" spans="9:9" x14ac:dyDescent="0.15">
      <c r="I66" s="1" t="str">
        <f ca="1">IF(INDEX(Holiday!$E:$E,ROW(),1)=0,"",INDEX(Holiday!$E:$E,ROW(),1))</f>
        <v/>
      </c>
    </row>
    <row r="67" spans="9:9" x14ac:dyDescent="0.15">
      <c r="I67" s="1">
        <f ca="1">IF(INDEX(Holiday!$E:$E,ROW(),1)=0,"",INDEX(Holiday!$E:$E,ROW(),1))</f>
        <v>41190</v>
      </c>
    </row>
    <row r="68" spans="9:9" x14ac:dyDescent="0.15">
      <c r="I68" s="1" t="str">
        <f ca="1">IF(INDEX(Holiday!$E:$E,ROW(),1)=0,"",INDEX(Holiday!$E:$E,ROW(),1))</f>
        <v/>
      </c>
    </row>
    <row r="69" spans="9:9" x14ac:dyDescent="0.15">
      <c r="I69" s="1">
        <f ca="1">IF(INDEX(Holiday!$E:$E,ROW(),1)=0,"",INDEX(Holiday!$E:$E,ROW(),1))</f>
        <v>41216</v>
      </c>
    </row>
    <row r="70" spans="9:9" x14ac:dyDescent="0.15">
      <c r="I70" s="1" t="str">
        <f ca="1">IF(INDEX(Holiday!$E:$E,ROW(),1)=0,"",INDEX(Holiday!$E:$E,ROW(),1))</f>
        <v/>
      </c>
    </row>
    <row r="71" spans="9:9" x14ac:dyDescent="0.15">
      <c r="I71" s="1">
        <f ca="1">IF(INDEX(Holiday!$E:$E,ROW(),1)=0,"",INDEX(Holiday!$E:$E,ROW(),1))</f>
        <v>41236</v>
      </c>
    </row>
    <row r="72" spans="9:9" x14ac:dyDescent="0.15">
      <c r="I72" s="1" t="str">
        <f ca="1">IF(INDEX(Holiday!$E:$E,ROW(),1)=0,"",INDEX(Holiday!$E:$E,ROW(),1))</f>
        <v/>
      </c>
    </row>
    <row r="73" spans="9:9" x14ac:dyDescent="0.15">
      <c r="I73" s="1">
        <f ca="1">IF(INDEX(Holiday!$E:$E,ROW(),1)=0,"",INDEX(Holiday!$E:$E,ROW(),1))</f>
        <v>41266</v>
      </c>
    </row>
    <row r="74" spans="9:9" x14ac:dyDescent="0.15">
      <c r="I74" s="1">
        <f ca="1">IF(INDEX(Holiday!$E:$E,ROW(),1)=0,"",INDEX(Holiday!$E:$E,ROW(),1))</f>
        <v>41267</v>
      </c>
    </row>
    <row r="75" spans="9:9" x14ac:dyDescent="0.15">
      <c r="I75" s="1">
        <f ca="1">IF(INDEX(Holiday!$E:$E,ROW(),1)=0,"",INDEX(Holiday!$E:$E,ROW(),1))</f>
        <v>41273</v>
      </c>
    </row>
    <row r="76" spans="9:9" x14ac:dyDescent="0.15">
      <c r="I76" s="1">
        <f ca="1">IF(INDEX(Holiday!$E:$E,ROW(),1)=0,"",INDEX(Holiday!$E:$E,ROW(),1))</f>
        <v>41274</v>
      </c>
    </row>
    <row r="77" spans="9:9" x14ac:dyDescent="0.15">
      <c r="I77" s="1">
        <f ca="1">IF(INDEX(Holiday!$E:$E,ROW(),1)=0,"",INDEX(Holiday!$E:$E,ROW(),1))</f>
        <v>41275</v>
      </c>
    </row>
    <row r="78" spans="9:9" x14ac:dyDescent="0.15">
      <c r="I78" s="1">
        <f ca="1">IF(INDEX(Holiday!$E:$E,ROW(),1)=0,"",INDEX(Holiday!$E:$E,ROW(),1))</f>
        <v>41276</v>
      </c>
    </row>
    <row r="79" spans="9:9" x14ac:dyDescent="0.15">
      <c r="I79" s="1">
        <f ca="1">IF(INDEX(Holiday!$E:$E,ROW(),1)=0,"",INDEX(Holiday!$E:$E,ROW(),1))</f>
        <v>41277</v>
      </c>
    </row>
    <row r="80" spans="9:9" x14ac:dyDescent="0.15">
      <c r="I80" s="1" t="str">
        <f ca="1">IF(INDEX(Holiday!$E:$E,ROW(),1)=0,"",INDEX(Holiday!$E:$E,ROW(),1))</f>
        <v/>
      </c>
    </row>
    <row r="81" spans="9:9" x14ac:dyDescent="0.15">
      <c r="I81" s="1">
        <f ca="1">IF(INDEX(Holiday!$E:$E,ROW(),1)=0,"",INDEX(Holiday!$E:$E,ROW(),1))</f>
        <v>41288</v>
      </c>
    </row>
    <row r="82" spans="9:9" x14ac:dyDescent="0.15">
      <c r="I82" s="1" t="str">
        <f ca="1">IF(INDEX(Holiday!$E:$E,ROW(),1)=0,"",INDEX(Holiday!$E:$E,ROW(),1))</f>
        <v/>
      </c>
    </row>
    <row r="83" spans="9:9" x14ac:dyDescent="0.15">
      <c r="I83" s="1">
        <f ca="1">IF(INDEX(Holiday!$E:$E,ROW(),1)=0,"",INDEX(Holiday!$E:$E,ROW(),1))</f>
        <v>41316</v>
      </c>
    </row>
    <row r="84" spans="9:9" x14ac:dyDescent="0.15">
      <c r="I84" s="1" t="str">
        <f ca="1">IF(INDEX(Holiday!$E:$E,ROW(),1)=0,"",INDEX(Holiday!$E:$E,ROW(),1))</f>
        <v/>
      </c>
    </row>
    <row r="85" spans="9:9" x14ac:dyDescent="0.15">
      <c r="I85" s="1">
        <f ca="1">IF(INDEX(Holiday!$E:$E,ROW(),1)=0,"",INDEX(Holiday!$E:$E,ROW(),1))</f>
        <v>41353</v>
      </c>
    </row>
    <row r="86" spans="9:9" x14ac:dyDescent="0.15">
      <c r="I86" s="1" t="str">
        <f ca="1">IF(INDEX(Holiday!$E:$E,ROW(),1)=0,"",INDEX(Holiday!$E:$E,ROW(),1))</f>
        <v/>
      </c>
    </row>
    <row r="87" spans="9:9" x14ac:dyDescent="0.15">
      <c r="I87" s="1">
        <f ca="1">IF(INDEX(Holiday!$E:$E,ROW(),1)=0,"",INDEX(Holiday!$E:$E,ROW(),1))</f>
        <v>41393</v>
      </c>
    </row>
    <row r="88" spans="9:9" x14ac:dyDescent="0.15">
      <c r="I88" s="1" t="str">
        <f ca="1">IF(INDEX(Holiday!$E:$E,ROW(),1)=0,"",INDEX(Holiday!$E:$E,ROW(),1))</f>
        <v/>
      </c>
    </row>
    <row r="89" spans="9:9" x14ac:dyDescent="0.15">
      <c r="I89" s="1" t="str">
        <f ca="1">IF(INDEX(Holiday!$E:$E,ROW(),1)=0,"",INDEX(Holiday!$E:$E,ROW(),1))</f>
        <v/>
      </c>
    </row>
    <row r="90" spans="9:9" x14ac:dyDescent="0.15">
      <c r="I90" s="1">
        <f ca="1">IF(INDEX(Holiday!$E:$E,ROW(),1)=0,"",INDEX(Holiday!$E:$E,ROW(),1))</f>
        <v>41397</v>
      </c>
    </row>
    <row r="91" spans="9:9" x14ac:dyDescent="0.15">
      <c r="I91" s="1">
        <f ca="1">IF(INDEX(Holiday!$E:$E,ROW(),1)=0,"",INDEX(Holiday!$E:$E,ROW(),1))</f>
        <v>41398</v>
      </c>
    </row>
    <row r="92" spans="9:9" x14ac:dyDescent="0.15">
      <c r="I92" s="1">
        <f ca="1">IF(INDEX(Holiday!$E:$E,ROW(),1)=0,"",INDEX(Holiday!$E:$E,ROW(),1))</f>
        <v>41399</v>
      </c>
    </row>
    <row r="93" spans="9:9" x14ac:dyDescent="0.15">
      <c r="I93" s="1">
        <f ca="1">IF(INDEX(Holiday!$E:$E,ROW(),1)=0,"",INDEX(Holiday!$E:$E,ROW(),1))</f>
        <v>41400</v>
      </c>
    </row>
    <row r="94" spans="9:9" x14ac:dyDescent="0.15">
      <c r="I94" s="1">
        <f ca="1">IF(INDEX(Holiday!$E:$E,ROW(),1)=0,"",INDEX(Holiday!$E:$E,ROW(),1))</f>
        <v>41470</v>
      </c>
    </row>
    <row r="95" spans="9:9" x14ac:dyDescent="0.15">
      <c r="I95" s="1" t="str">
        <f ca="1">IF(INDEX(Holiday!$E:$E,ROW(),1)=0,"",INDEX(Holiday!$E:$E,ROW(),1))</f>
        <v/>
      </c>
    </row>
    <row r="96" spans="9:9" x14ac:dyDescent="0.15">
      <c r="I96" s="1">
        <f ca="1">IF(INDEX(Holiday!$E:$E,ROW(),1)=0,"",INDEX(Holiday!$E:$E,ROW(),1))</f>
        <v>41533</v>
      </c>
    </row>
    <row r="97" spans="9:9" x14ac:dyDescent="0.15">
      <c r="I97" s="1" t="str">
        <f ca="1">IF(INDEX(Holiday!$E:$E,ROW(),1)=0,"",INDEX(Holiday!$E:$E,ROW(),1))</f>
        <v/>
      </c>
    </row>
    <row r="98" spans="9:9" x14ac:dyDescent="0.15">
      <c r="I98" s="1">
        <f ca="1">IF(INDEX(Holiday!$E:$E,ROW(),1)=0,"",INDEX(Holiday!$E:$E,ROW(),1))</f>
        <v>41540</v>
      </c>
    </row>
    <row r="99" spans="9:9" x14ac:dyDescent="0.15">
      <c r="I99" s="1" t="str">
        <f ca="1">IF(INDEX(Holiday!$E:$E,ROW(),1)=0,"",INDEX(Holiday!$E:$E,ROW(),1))</f>
        <v/>
      </c>
    </row>
    <row r="100" spans="9:9" x14ac:dyDescent="0.15">
      <c r="I100" s="1">
        <f ca="1">IF(INDEX(Holiday!$E:$E,ROW(),1)=0,"",INDEX(Holiday!$E:$E,ROW(),1))</f>
        <v>41561</v>
      </c>
    </row>
    <row r="101" spans="9:9" x14ac:dyDescent="0.15">
      <c r="I101" s="1" t="str">
        <f ca="1">IF(INDEX(Holiday!$E:$E,ROW(),1)=0,"",INDEX(Holiday!$E:$E,ROW(),1))</f>
        <v/>
      </c>
    </row>
    <row r="102" spans="9:9" x14ac:dyDescent="0.15">
      <c r="I102" s="1">
        <f ca="1">IF(INDEX(Holiday!$E:$E,ROW(),1)=0,"",INDEX(Holiday!$E:$E,ROW(),1))</f>
        <v>41581</v>
      </c>
    </row>
    <row r="103" spans="9:9" x14ac:dyDescent="0.15">
      <c r="I103" s="1">
        <f ca="1">IF(INDEX(Holiday!$E:$E,ROW(),1)=0,"",INDEX(Holiday!$E:$E,ROW(),1))</f>
        <v>41582</v>
      </c>
    </row>
    <row r="104" spans="9:9" x14ac:dyDescent="0.15">
      <c r="I104" s="1">
        <f ca="1">IF(INDEX(Holiday!$E:$E,ROW(),1)=0,"",INDEX(Holiday!$E:$E,ROW(),1))</f>
        <v>41601</v>
      </c>
    </row>
    <row r="105" spans="9:9" x14ac:dyDescent="0.15">
      <c r="I105" s="1" t="str">
        <f ca="1">IF(INDEX(Holiday!$E:$E,ROW(),1)=0,"",INDEX(Holiday!$E:$E,ROW(),1))</f>
        <v/>
      </c>
    </row>
    <row r="106" spans="9:9" x14ac:dyDescent="0.15">
      <c r="I106" s="1">
        <f ca="1">IF(INDEX(Holiday!$E:$E,ROW(),1)=0,"",INDEX(Holiday!$E:$E,ROW(),1))</f>
        <v>41631</v>
      </c>
    </row>
    <row r="107" spans="9:9" x14ac:dyDescent="0.15">
      <c r="I107" s="1" t="str">
        <f ca="1">IF(INDEX(Holiday!$E:$E,ROW(),1)=0,"",INDEX(Holiday!$E:$E,ROW(),1))</f>
        <v/>
      </c>
    </row>
    <row r="108" spans="9:9" x14ac:dyDescent="0.15">
      <c r="I108" s="1">
        <f ca="1">IF(INDEX(Holiday!$E:$E,ROW(),1)=0,"",INDEX(Holiday!$E:$E,ROW(),1))</f>
        <v>41638</v>
      </c>
    </row>
    <row r="109" spans="9:9" x14ac:dyDescent="0.15">
      <c r="I109" s="1">
        <f ca="1">IF(INDEX(Holiday!$E:$E,ROW(),1)=0,"",INDEX(Holiday!$E:$E,ROW(),1))</f>
        <v>41639</v>
      </c>
    </row>
    <row r="110" spans="9:9" x14ac:dyDescent="0.15">
      <c r="I110" s="1" t="str">
        <f>IF(INDEX(Holiday!$E:$E,ROW(),1)=0,"",INDEX(Holiday!$E:$E,ROW(),1))</f>
        <v/>
      </c>
    </row>
    <row r="111" spans="9:9" x14ac:dyDescent="0.15">
      <c r="I111" s="1" t="str">
        <f>IF(INDEX(Holiday!$E:$E,ROW(),1)=0,"",INDEX(Holiday!$E:$E,ROW(),1))</f>
        <v/>
      </c>
    </row>
    <row r="112" spans="9:9" x14ac:dyDescent="0.15">
      <c r="I112" s="1" t="str">
        <f>IF(INDEX(Holiday!$E:$E,ROW(),1)=0,"",INDEX(Holiday!$E:$E,ROW(),1))</f>
        <v/>
      </c>
    </row>
    <row r="113" spans="9:9" x14ac:dyDescent="0.15">
      <c r="I113" s="1" t="str">
        <f>IF(INDEX(Holiday!$E:$E,ROW(),1)=0,"",INDEX(Holiday!$E:$E,ROW(),1))</f>
        <v/>
      </c>
    </row>
    <row r="114" spans="9:9" x14ac:dyDescent="0.15">
      <c r="I114" s="1" t="str">
        <f>IF(INDEX(Holiday!$E:$E,ROW(),1)=0,"",INDEX(Holiday!$E:$E,ROW(),1))</f>
        <v/>
      </c>
    </row>
    <row r="115" spans="9:9" x14ac:dyDescent="0.15">
      <c r="I115" s="1" t="str">
        <f>IF(INDEX(Holiday!$E:$E,ROW(),1)=0,"",INDEX(Holiday!$E:$E,ROW(),1))</f>
        <v/>
      </c>
    </row>
    <row r="116" spans="9:9" x14ac:dyDescent="0.15">
      <c r="I116" s="1" t="str">
        <f>IF(INDEX(Holiday!$E:$E,ROW(),1)=0,"",INDEX(Holiday!$E:$E,ROW(),1))</f>
        <v/>
      </c>
    </row>
    <row r="117" spans="9:9" x14ac:dyDescent="0.15">
      <c r="I117" s="1" t="str">
        <f>IF(INDEX(Holiday!$E:$E,ROW(),1)=0,"",INDEX(Holiday!$E:$E,ROW(),1))</f>
        <v/>
      </c>
    </row>
    <row r="118" spans="9:9" x14ac:dyDescent="0.15">
      <c r="I118" s="1" t="str">
        <f>IF(INDEX(Holiday!$E:$E,ROW(),1)=0,"",INDEX(Holiday!$E:$E,ROW(),1))</f>
        <v/>
      </c>
    </row>
    <row r="119" spans="9:9" x14ac:dyDescent="0.15">
      <c r="I119" s="1" t="str">
        <f>IF(INDEX(Holiday!$E:$E,ROW(),1)=0,"",INDEX(Holiday!$E:$E,ROW(),1))</f>
        <v/>
      </c>
    </row>
    <row r="120" spans="9:9" x14ac:dyDescent="0.15">
      <c r="I120" s="1" t="str">
        <f>IF(INDEX(Holiday!$E:$E,ROW(),1)=0,"",INDEX(Holiday!$E:$E,ROW(),1))</f>
        <v/>
      </c>
    </row>
    <row r="121" spans="9:9" x14ac:dyDescent="0.15">
      <c r="I121" s="1"/>
    </row>
  </sheetData>
  <sheetCalcPr fullCalcOnLoad="1"/>
  <mergeCells count="4">
    <mergeCell ref="A1:B1"/>
    <mergeCell ref="F1:G1"/>
    <mergeCell ref="C29:E29"/>
    <mergeCell ref="C1:E2"/>
  </mergeCells>
  <phoneticPr fontId="1"/>
  <conditionalFormatting sqref="A4:G4 A8:G8 A12:G12 A16:G16 A20:G20 A24:G24">
    <cfRule type="expression" dxfId="56" priority="1" stopIfTrue="1">
      <formula>MONTH(A4)&lt;&gt;MONTH($C$1)</formula>
    </cfRule>
    <cfRule type="expression" dxfId="55" priority="2" stopIfTrue="1">
      <formula>AND(MONTH(A4)=MONTH($C$1),NOT(ISERROR(MATCH(A4,$I$1:$I$150,0))))</formula>
    </cfRule>
  </conditionalFormatting>
  <dataValidations count="1">
    <dataValidation type="list" allowBlank="1" showInputMessage="1" showErrorMessage="1" sqref="H1">
      <formula1>"表示,非表示"</formula1>
    </dataValidation>
  </dataValidations>
  <printOptions horizontalCentered="1" verticalCentered="1"/>
  <pageMargins left="0.39370078740157483" right="0.39370078740157483" top="0" bottom="0" header="0" footer="0"/>
  <pageSetup paperSize="9" orientation="landscape" verticalDpi="1200" r:id="rId1"/>
  <drawing r:id="rId2"/>
  <legacyDrawing r:id="rId3"/>
  <controls>
    <mc:AlternateContent xmlns:mc="http://schemas.openxmlformats.org/markup-compatibility/2006">
      <mc:Choice Requires="x14">
        <control shapeId="4099" r:id="rId4" name="SpinButton2">
          <controlPr defaultSize="0" print="0" autoLine="0" linkedCell="Holiday!B1" r:id="rId5">
            <anchor moveWithCells="1">
              <from>
                <xdr:col>1</xdr:col>
                <xdr:colOff>809625</xdr:colOff>
                <xdr:row>0</xdr:row>
                <xdr:rowOff>0</xdr:rowOff>
              </from>
              <to>
                <xdr:col>2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4099" r:id="rId4" name="SpinButton2"/>
      </mc:Fallback>
    </mc:AlternateContent>
    <mc:AlternateContent xmlns:mc="http://schemas.openxmlformats.org/markup-compatibility/2006">
      <mc:Choice Requires="x14">
        <control shapeId="4098" r:id="rId6" name="SpinButton1">
          <controlPr defaultSize="0" print="0" autoLine="0" linkedCell="Holiday!B2" r:id="rId5">
            <anchor moveWithCells="1">
              <from>
                <xdr:col>4</xdr:col>
                <xdr:colOff>809625</xdr:colOff>
                <xdr:row>0</xdr:row>
                <xdr:rowOff>0</xdr:rowOff>
              </from>
              <to>
                <xdr:col>5</xdr:col>
                <xdr:colOff>0</xdr:colOff>
                <xdr:row>1</xdr:row>
                <xdr:rowOff>0</xdr:rowOff>
              </to>
            </anchor>
          </controlPr>
        </control>
      </mc:Choice>
      <mc:Fallback>
        <control shapeId="4098" r:id="rId6" name="Spin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U120"/>
  <sheetViews>
    <sheetView showGridLines="0" view="pageBreakPreview" topLeftCell="B1" zoomScaleNormal="85" zoomScaleSheetLayoutView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6" sqref="C6"/>
    </sheetView>
  </sheetViews>
  <sheetFormatPr defaultRowHeight="14.25" x14ac:dyDescent="0.15"/>
  <cols>
    <col min="1" max="1" width="3.625" style="26" hidden="1" customWidth="1"/>
    <col min="2" max="2" width="12.625" style="26" customWidth="1"/>
    <col min="3" max="33" width="4.125" style="26" customWidth="1"/>
    <col min="34" max="34" width="9" style="26"/>
    <col min="35" max="35" width="10.625" style="3" customWidth="1"/>
    <col min="36" max="16384" width="9" style="26"/>
  </cols>
  <sheetData>
    <row r="1" spans="2:73" ht="35.1" customHeight="1" x14ac:dyDescent="0.15"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AI1" s="1" t="str">
        <f>IF(INDEX(Holiday!$E:$E,ROW(),1)=0,"",INDEX(Holiday!$E:$E,ROW(),1))</f>
        <v/>
      </c>
    </row>
    <row r="2" spans="2:73" x14ac:dyDescent="0.15">
      <c r="B2" s="27"/>
      <c r="C2" s="28"/>
      <c r="D2" s="28"/>
      <c r="E2" s="28"/>
      <c r="F2" s="28"/>
      <c r="G2" s="28"/>
      <c r="H2" s="28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  <c r="AD2" s="29"/>
      <c r="AE2" s="29"/>
      <c r="AF2" s="29"/>
      <c r="AG2" s="29"/>
      <c r="AI2" s="1" t="str">
        <f>IF(INDEX(Holiday!$E:$E,ROW(),1)=0,"",INDEX(Holiday!$E:$E,ROW(),1))</f>
        <v/>
      </c>
    </row>
    <row r="3" spans="2:73" ht="15.75" thickBot="1" x14ac:dyDescent="0.3">
      <c r="O3" s="31"/>
      <c r="Y3" s="263" t="str">
        <f>IF(INDEX(組織名!$1:$1048576,1,2)=0,"",INDEX(組織名!$1:$1048576,1,2))</f>
        <v>xls-hashimoto</v>
      </c>
      <c r="Z3" s="263"/>
      <c r="AA3" s="263"/>
      <c r="AB3" s="263"/>
      <c r="AC3" s="263"/>
      <c r="AD3" s="263"/>
      <c r="AE3" s="263"/>
      <c r="AF3" s="263"/>
      <c r="AG3" s="263"/>
      <c r="AI3" s="1" t="str">
        <f>IF(INDEX(Holiday!$E:$E,ROW(),1)=0,"",INDEX(Holiday!$E:$E,ROW(),1))</f>
        <v/>
      </c>
    </row>
    <row r="4" spans="2:73" s="32" customFormat="1" ht="18.600000000000001" customHeight="1" x14ac:dyDescent="0.2">
      <c r="B4" s="259" t="s">
        <v>22</v>
      </c>
      <c r="C4" s="261">
        <f>DATE(Holiday!B1,Holiday!B2,1)</f>
        <v>40909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2"/>
      <c r="AI4" s="1" t="str">
        <f>IF(INDEX(Holiday!$E:$E,ROW(),1)=0,"",INDEX(Holiday!$E:$E,ROW(),1))</f>
        <v/>
      </c>
      <c r="AJ4" s="26"/>
      <c r="AK4" s="26"/>
      <c r="AL4" s="26"/>
      <c r="AM4" s="26"/>
      <c r="AN4" s="26"/>
    </row>
    <row r="5" spans="2:73" s="34" customFormat="1" ht="27" customHeight="1" x14ac:dyDescent="0.2">
      <c r="B5" s="260"/>
      <c r="C5" s="33">
        <f>C4</f>
        <v>40909</v>
      </c>
      <c r="D5" s="33">
        <f t="shared" ref="D5:AA5" si="0">C5+1</f>
        <v>40910</v>
      </c>
      <c r="E5" s="33">
        <f t="shared" si="0"/>
        <v>40911</v>
      </c>
      <c r="F5" s="33">
        <f t="shared" si="0"/>
        <v>40912</v>
      </c>
      <c r="G5" s="33">
        <f t="shared" si="0"/>
        <v>40913</v>
      </c>
      <c r="H5" s="33">
        <f t="shared" si="0"/>
        <v>40914</v>
      </c>
      <c r="I5" s="33">
        <f t="shared" si="0"/>
        <v>40915</v>
      </c>
      <c r="J5" s="33">
        <f t="shared" si="0"/>
        <v>40916</v>
      </c>
      <c r="K5" s="33">
        <f t="shared" si="0"/>
        <v>40917</v>
      </c>
      <c r="L5" s="33">
        <f t="shared" si="0"/>
        <v>40918</v>
      </c>
      <c r="M5" s="33">
        <f t="shared" si="0"/>
        <v>40919</v>
      </c>
      <c r="N5" s="33">
        <f t="shared" si="0"/>
        <v>40920</v>
      </c>
      <c r="O5" s="33">
        <f t="shared" si="0"/>
        <v>40921</v>
      </c>
      <c r="P5" s="33">
        <f t="shared" si="0"/>
        <v>40922</v>
      </c>
      <c r="Q5" s="33">
        <f t="shared" si="0"/>
        <v>40923</v>
      </c>
      <c r="R5" s="33">
        <f t="shared" si="0"/>
        <v>40924</v>
      </c>
      <c r="S5" s="33">
        <f t="shared" si="0"/>
        <v>40925</v>
      </c>
      <c r="T5" s="33">
        <f t="shared" si="0"/>
        <v>40926</v>
      </c>
      <c r="U5" s="33">
        <f t="shared" si="0"/>
        <v>40927</v>
      </c>
      <c r="V5" s="33">
        <f t="shared" si="0"/>
        <v>40928</v>
      </c>
      <c r="W5" s="33">
        <f t="shared" si="0"/>
        <v>40929</v>
      </c>
      <c r="X5" s="33">
        <f t="shared" si="0"/>
        <v>40930</v>
      </c>
      <c r="Y5" s="33">
        <f t="shared" si="0"/>
        <v>40931</v>
      </c>
      <c r="Z5" s="33">
        <f t="shared" si="0"/>
        <v>40932</v>
      </c>
      <c r="AA5" s="33">
        <f t="shared" si="0"/>
        <v>40933</v>
      </c>
      <c r="AB5" s="33">
        <f t="shared" ref="AB5:AG5" si="1">IF(AA5="","",IF(MONTH(AA5+1)&lt;&gt;MONTH($C$4),"",AA5+1))</f>
        <v>40934</v>
      </c>
      <c r="AC5" s="33">
        <f t="shared" si="1"/>
        <v>40935</v>
      </c>
      <c r="AD5" s="33">
        <f t="shared" si="1"/>
        <v>40936</v>
      </c>
      <c r="AE5" s="33">
        <f t="shared" si="1"/>
        <v>40937</v>
      </c>
      <c r="AF5" s="33">
        <f t="shared" si="1"/>
        <v>40938</v>
      </c>
      <c r="AG5" s="46">
        <f t="shared" si="1"/>
        <v>40939</v>
      </c>
      <c r="AI5" s="1" t="str">
        <f>IF(INDEX(Holiday!$E:$E,ROW(),1)=0,"",INDEX(Holiday!$E:$E,ROW(),1))</f>
        <v/>
      </c>
      <c r="AJ5" s="26"/>
      <c r="AK5" s="26"/>
      <c r="AL5" s="26"/>
      <c r="AM5" s="26"/>
      <c r="AN5" s="26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</row>
    <row r="6" spans="2:73" s="32" customFormat="1" ht="22.15" customHeight="1" x14ac:dyDescent="0.2">
      <c r="B6" s="55"/>
      <c r="C6" s="52"/>
      <c r="D6" s="36"/>
      <c r="E6" s="36"/>
      <c r="F6" s="36"/>
      <c r="G6" s="36"/>
      <c r="H6" s="3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47"/>
      <c r="AI6" s="1" t="str">
        <f>IF(INDEX(Holiday!$E:$E,ROW(),1)=0,"",INDEX(Holiday!$E:$E,ROW(),1))</f>
        <v/>
      </c>
      <c r="AJ6" s="26"/>
      <c r="AK6" s="26"/>
      <c r="AL6" s="26"/>
      <c r="AM6" s="26"/>
      <c r="AN6" s="26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</row>
    <row r="7" spans="2:73" s="32" customFormat="1" ht="22.15" customHeight="1" x14ac:dyDescent="0.2">
      <c r="B7" s="56"/>
      <c r="C7" s="53"/>
      <c r="D7" s="39"/>
      <c r="E7" s="39"/>
      <c r="F7" s="39"/>
      <c r="G7" s="39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8"/>
      <c r="AI7" s="1" t="str">
        <f>IF(INDEX(Holiday!$E:$E,ROW(),1)=0,"",INDEX(Holiday!$E:$E,ROW(),1))</f>
        <v/>
      </c>
      <c r="AJ7" s="26"/>
      <c r="AK7" s="26"/>
      <c r="AL7" s="26"/>
      <c r="AM7" s="26"/>
      <c r="AN7" s="26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</row>
    <row r="8" spans="2:73" s="32" customFormat="1" ht="22.15" customHeight="1" x14ac:dyDescent="0.2">
      <c r="B8" s="57"/>
      <c r="C8" s="53"/>
      <c r="D8" s="39"/>
      <c r="E8" s="39"/>
      <c r="F8" s="39"/>
      <c r="G8" s="39"/>
      <c r="H8" s="40"/>
      <c r="I8" s="39"/>
      <c r="J8" s="39"/>
      <c r="K8" s="39"/>
      <c r="L8" s="41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9"/>
      <c r="AI8" s="1" t="str">
        <f>IF(INDEX(Holiday!$E:$E,ROW(),1)=0,"",INDEX(Holiday!$E:$E,ROW(),1))</f>
        <v/>
      </c>
      <c r="AJ8" s="26"/>
      <c r="AK8" s="26"/>
      <c r="AL8" s="26"/>
      <c r="AM8" s="26"/>
      <c r="AN8" s="26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pans="2:73" s="32" customFormat="1" ht="22.15" customHeight="1" x14ac:dyDescent="0.2">
      <c r="B9" s="57"/>
      <c r="C9" s="53"/>
      <c r="D9" s="39"/>
      <c r="E9" s="39"/>
      <c r="F9" s="39"/>
      <c r="G9" s="39"/>
      <c r="H9" s="40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8"/>
      <c r="AI9" s="1" t="str">
        <f>IF(INDEX(Holiday!$E:$E,ROW(),1)=0,"",INDEX(Holiday!$E:$E,ROW(),1))</f>
        <v/>
      </c>
      <c r="AJ9" s="26"/>
      <c r="AK9" s="26"/>
      <c r="AL9" s="26"/>
      <c r="AM9" s="26"/>
      <c r="AN9" s="26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</row>
    <row r="10" spans="2:73" s="32" customFormat="1" ht="22.15" customHeight="1" x14ac:dyDescent="0.2">
      <c r="B10" s="57"/>
      <c r="C10" s="53"/>
      <c r="D10" s="39"/>
      <c r="E10" s="39"/>
      <c r="F10" s="39"/>
      <c r="G10" s="39"/>
      <c r="H10" s="40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8"/>
      <c r="AI10" s="1" t="str">
        <f>IF(INDEX(Holiday!$E:$E,ROW(),1)=0,"",INDEX(Holiday!$E:$E,ROW(),1))</f>
        <v/>
      </c>
      <c r="AJ10" s="26"/>
      <c r="AK10" s="26"/>
      <c r="AL10" s="26"/>
      <c r="AM10" s="26"/>
      <c r="AN10" s="26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2:73" s="32" customFormat="1" ht="22.15" customHeight="1" x14ac:dyDescent="0.2">
      <c r="B11" s="56"/>
      <c r="C11" s="53"/>
      <c r="D11" s="39"/>
      <c r="E11" s="39"/>
      <c r="F11" s="39"/>
      <c r="G11" s="39"/>
      <c r="H11" s="40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8"/>
      <c r="AI11" s="1">
        <f ca="1">IF(INDEX(Holiday!$E:$E,ROW(),1)=0,"",INDEX(Holiday!$E:$E,ROW(),1))</f>
        <v>40544</v>
      </c>
      <c r="AJ11" s="26"/>
      <c r="AK11" s="26"/>
      <c r="AL11" s="26"/>
      <c r="AM11" s="26"/>
      <c r="AN11" s="26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</row>
    <row r="12" spans="2:73" s="32" customFormat="1" ht="22.15" customHeight="1" x14ac:dyDescent="0.2">
      <c r="B12" s="56"/>
      <c r="C12" s="53"/>
      <c r="D12" s="39"/>
      <c r="E12" s="39"/>
      <c r="F12" s="39"/>
      <c r="G12" s="39"/>
      <c r="H12" s="40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8"/>
      <c r="AI12" s="1">
        <f ca="1">IF(INDEX(Holiday!$E:$E,ROW(),1)=0,"",INDEX(Holiday!$E:$E,ROW(),1))</f>
        <v>40545</v>
      </c>
      <c r="AJ12" s="26"/>
      <c r="AK12" s="26"/>
      <c r="AL12" s="26"/>
      <c r="AM12" s="26"/>
      <c r="AN12" s="26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</row>
    <row r="13" spans="2:73" s="32" customFormat="1" ht="22.15" customHeight="1" x14ac:dyDescent="0.2">
      <c r="B13" s="56"/>
      <c r="C13" s="53"/>
      <c r="D13" s="39"/>
      <c r="E13" s="39"/>
      <c r="F13" s="39"/>
      <c r="G13" s="39"/>
      <c r="H13" s="40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8"/>
      <c r="AI13" s="1">
        <f ca="1">IF(INDEX(Holiday!$E:$E,ROW(),1)=0,"",INDEX(Holiday!$E:$E,ROW(),1))</f>
        <v>40546</v>
      </c>
      <c r="AJ13" s="26"/>
      <c r="AK13" s="26"/>
      <c r="AL13" s="26"/>
      <c r="AM13" s="26"/>
      <c r="AN13" s="26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</row>
    <row r="14" spans="2:73" s="32" customFormat="1" ht="22.15" customHeight="1" x14ac:dyDescent="0.2">
      <c r="B14" s="57"/>
      <c r="C14" s="53"/>
      <c r="D14" s="39"/>
      <c r="E14" s="39"/>
      <c r="F14" s="39"/>
      <c r="G14" s="39"/>
      <c r="H14" s="40"/>
      <c r="I14" s="39"/>
      <c r="J14" s="39"/>
      <c r="K14" s="39"/>
      <c r="L14" s="41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9"/>
      <c r="AI14" s="1" t="str">
        <f ca="1">IF(INDEX(Holiday!$E:$E,ROW(),1)=0,"",INDEX(Holiday!$E:$E,ROW(),1))</f>
        <v/>
      </c>
      <c r="AJ14" s="26"/>
      <c r="AK14" s="26"/>
      <c r="AL14" s="26"/>
      <c r="AM14" s="26"/>
      <c r="AN14" s="26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</row>
    <row r="15" spans="2:73" s="32" customFormat="1" ht="22.15" customHeight="1" x14ac:dyDescent="0.2">
      <c r="B15" s="57"/>
      <c r="C15" s="53"/>
      <c r="D15" s="39"/>
      <c r="E15" s="39"/>
      <c r="F15" s="39"/>
      <c r="G15" s="39"/>
      <c r="H15" s="40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8"/>
      <c r="AI15" s="1">
        <f ca="1">IF(INDEX(Holiday!$E:$E,ROW(),1)=0,"",INDEX(Holiday!$E:$E,ROW(),1))</f>
        <v>40553</v>
      </c>
      <c r="AJ15" s="26"/>
      <c r="AK15" s="26"/>
      <c r="AL15" s="26"/>
      <c r="AM15" s="26"/>
      <c r="AN15" s="26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</row>
    <row r="16" spans="2:73" s="32" customFormat="1" ht="22.15" customHeight="1" x14ac:dyDescent="0.2">
      <c r="B16" s="57"/>
      <c r="C16" s="53"/>
      <c r="D16" s="39"/>
      <c r="E16" s="39"/>
      <c r="F16" s="39"/>
      <c r="G16" s="39"/>
      <c r="H16" s="40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8"/>
      <c r="AI16" s="1" t="str">
        <f ca="1">IF(INDEX(Holiday!$E:$E,ROW(),1)=0,"",INDEX(Holiday!$E:$E,ROW(),1))</f>
        <v/>
      </c>
      <c r="AJ16" s="26"/>
      <c r="AK16" s="26"/>
      <c r="AL16" s="26"/>
      <c r="AM16" s="26"/>
      <c r="AN16" s="26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</row>
    <row r="17" spans="2:73" s="32" customFormat="1" ht="22.15" customHeight="1" x14ac:dyDescent="0.2">
      <c r="B17" s="56"/>
      <c r="C17" s="53"/>
      <c r="D17" s="39"/>
      <c r="E17" s="39"/>
      <c r="F17" s="39"/>
      <c r="G17" s="39"/>
      <c r="H17" s="40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8"/>
      <c r="AI17" s="1">
        <f ca="1">IF(INDEX(Holiday!$E:$E,ROW(),1)=0,"",INDEX(Holiday!$E:$E,ROW(),1))</f>
        <v>40585</v>
      </c>
      <c r="AJ17" s="26"/>
      <c r="AK17" s="26"/>
      <c r="AL17" s="26"/>
      <c r="AM17" s="26"/>
      <c r="AN17" s="26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</row>
    <row r="18" spans="2:73" s="32" customFormat="1" ht="22.15" customHeight="1" x14ac:dyDescent="0.2">
      <c r="B18" s="56"/>
      <c r="C18" s="53"/>
      <c r="D18" s="39"/>
      <c r="E18" s="39"/>
      <c r="F18" s="39"/>
      <c r="G18" s="39"/>
      <c r="H18" s="40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8"/>
      <c r="AI18" s="1" t="str">
        <f ca="1">IF(INDEX(Holiday!$E:$E,ROW(),1)=0,"",INDEX(Holiday!$E:$E,ROW(),1))</f>
        <v/>
      </c>
      <c r="AJ18" s="26"/>
      <c r="AK18" s="26"/>
      <c r="AL18" s="26"/>
      <c r="AM18" s="26"/>
      <c r="AN18" s="26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</row>
    <row r="19" spans="2:73" s="32" customFormat="1" ht="22.15" customHeight="1" x14ac:dyDescent="0.2">
      <c r="B19" s="56"/>
      <c r="C19" s="53"/>
      <c r="D19" s="39"/>
      <c r="E19" s="39"/>
      <c r="F19" s="39"/>
      <c r="G19" s="39"/>
      <c r="H19" s="40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8"/>
      <c r="AI19" s="1">
        <f ca="1">IF(INDEX(Holiday!$E:$E,ROW(),1)=0,"",INDEX(Holiday!$E:$E,ROW(),1))</f>
        <v>40623</v>
      </c>
      <c r="AJ19" s="26"/>
      <c r="AK19" s="26"/>
      <c r="AL19" s="26"/>
      <c r="AM19" s="26"/>
      <c r="AN19" s="26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</row>
    <row r="20" spans="2:73" s="32" customFormat="1" ht="22.15" customHeight="1" x14ac:dyDescent="0.2">
      <c r="B20" s="57"/>
      <c r="C20" s="53"/>
      <c r="D20" s="39"/>
      <c r="E20" s="39"/>
      <c r="F20" s="39"/>
      <c r="G20" s="39"/>
      <c r="H20" s="40"/>
      <c r="I20" s="39"/>
      <c r="J20" s="39"/>
      <c r="K20" s="39"/>
      <c r="L20" s="41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9"/>
      <c r="AI20" s="1" t="str">
        <f ca="1">IF(INDEX(Holiday!$E:$E,ROW(),1)=0,"",INDEX(Holiday!$E:$E,ROW(),1))</f>
        <v/>
      </c>
      <c r="AJ20" s="26"/>
      <c r="AK20" s="26"/>
      <c r="AL20" s="26"/>
      <c r="AM20" s="26"/>
      <c r="AN20" s="26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</row>
    <row r="21" spans="2:73" s="32" customFormat="1" ht="22.15" customHeight="1" x14ac:dyDescent="0.2">
      <c r="B21" s="57"/>
      <c r="C21" s="53"/>
      <c r="D21" s="39"/>
      <c r="E21" s="39"/>
      <c r="F21" s="39"/>
      <c r="G21" s="39"/>
      <c r="H21" s="40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8"/>
      <c r="AI21" s="1">
        <f ca="1">IF(INDEX(Holiday!$E:$E,ROW(),1)=0,"",INDEX(Holiday!$E:$E,ROW(),1))</f>
        <v>40662</v>
      </c>
      <c r="AJ21" s="26"/>
      <c r="AK21" s="26"/>
      <c r="AL21" s="26"/>
      <c r="AM21" s="26"/>
      <c r="AN21" s="26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</row>
    <row r="22" spans="2:73" s="32" customFormat="1" ht="22.15" customHeight="1" x14ac:dyDescent="0.2">
      <c r="B22" s="57"/>
      <c r="C22" s="53"/>
      <c r="D22" s="39"/>
      <c r="E22" s="39"/>
      <c r="F22" s="39"/>
      <c r="G22" s="39"/>
      <c r="H22" s="40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8"/>
      <c r="AI22" s="1" t="str">
        <f ca="1">IF(INDEX(Holiday!$E:$E,ROW(),1)=0,"",INDEX(Holiday!$E:$E,ROW(),1))</f>
        <v/>
      </c>
      <c r="AJ22" s="26"/>
      <c r="AK22" s="26"/>
      <c r="AL22" s="26"/>
      <c r="AM22" s="26"/>
      <c r="AN22" s="26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</row>
    <row r="23" spans="2:73" s="32" customFormat="1" ht="22.15" customHeight="1" x14ac:dyDescent="0.2">
      <c r="B23" s="56"/>
      <c r="C23" s="53"/>
      <c r="D23" s="39"/>
      <c r="E23" s="39"/>
      <c r="F23" s="39"/>
      <c r="G23" s="39"/>
      <c r="H23" s="40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8"/>
      <c r="AI23" s="1" t="str">
        <f ca="1">IF(INDEX(Holiday!$E:$E,ROW(),1)=0,"",INDEX(Holiday!$E:$E,ROW(),1))</f>
        <v/>
      </c>
      <c r="AJ23" s="26"/>
      <c r="AK23" s="26"/>
      <c r="AL23" s="26"/>
      <c r="AM23" s="26"/>
      <c r="AN23" s="26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</row>
    <row r="24" spans="2:73" s="32" customFormat="1" ht="22.15" customHeight="1" x14ac:dyDescent="0.2">
      <c r="B24" s="56"/>
      <c r="C24" s="53"/>
      <c r="D24" s="39"/>
      <c r="E24" s="39"/>
      <c r="F24" s="39"/>
      <c r="G24" s="39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8"/>
      <c r="AI24" s="1">
        <f ca="1">IF(INDEX(Holiday!$E:$E,ROW(),1)=0,"",INDEX(Holiday!$E:$E,ROW(),1))</f>
        <v>40666</v>
      </c>
      <c r="AJ24" s="26"/>
      <c r="AK24" s="26"/>
      <c r="AL24" s="26"/>
      <c r="AM24" s="26"/>
      <c r="AN24" s="26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</row>
    <row r="25" spans="2:73" s="32" customFormat="1" ht="22.15" customHeight="1" x14ac:dyDescent="0.2">
      <c r="B25" s="56"/>
      <c r="C25" s="5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8"/>
      <c r="AI25" s="1">
        <f ca="1">IF(INDEX(Holiday!$E:$E,ROW(),1)=0,"",INDEX(Holiday!$E:$E,ROW(),1))</f>
        <v>40667</v>
      </c>
      <c r="AJ25" s="26"/>
      <c r="AK25" s="26"/>
      <c r="AL25" s="26"/>
      <c r="AM25" s="26"/>
      <c r="AN25" s="26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</row>
    <row r="26" spans="2:73" s="32" customFormat="1" ht="22.15" customHeight="1" x14ac:dyDescent="0.2">
      <c r="B26" s="58"/>
      <c r="C26" s="5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8"/>
      <c r="AI26" s="1">
        <f ca="1">IF(INDEX(Holiday!$E:$E,ROW(),1)=0,"",INDEX(Holiday!$E:$E,ROW(),1))</f>
        <v>40668</v>
      </c>
      <c r="AJ26" s="26"/>
      <c r="AK26" s="26"/>
      <c r="AL26" s="26"/>
      <c r="AM26" s="26"/>
      <c r="AN26" s="26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</row>
    <row r="27" spans="2:73" s="32" customFormat="1" ht="22.15" customHeight="1" thickBot="1" x14ac:dyDescent="0.25">
      <c r="B27" s="59"/>
      <c r="C27" s="5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1"/>
      <c r="AI27" s="1" t="str">
        <f ca="1">IF(INDEX(Holiday!$E:$E,ROW(),1)=0,"",INDEX(Holiday!$E:$E,ROW(),1))</f>
        <v/>
      </c>
      <c r="AJ27" s="26"/>
      <c r="AK27" s="26"/>
      <c r="AL27" s="26"/>
      <c r="AM27" s="26"/>
      <c r="AN27" s="26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</row>
    <row r="28" spans="2:73" s="32" customFormat="1" ht="7.15" customHeight="1" x14ac:dyDescent="0.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I28" s="1">
        <f ca="1">IF(INDEX(Holiday!$E:$E,ROW(),1)=0,"",INDEX(Holiday!$E:$E,ROW(),1))</f>
        <v>40742</v>
      </c>
      <c r="AJ28" s="26"/>
      <c r="AK28" s="26"/>
      <c r="AL28" s="26"/>
      <c r="AM28" s="26"/>
      <c r="AN28" s="26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</row>
    <row r="29" spans="2:73" x14ac:dyDescent="0.15">
      <c r="AI29" s="1" t="str">
        <f ca="1">IF(INDEX(Holiday!$E:$E,ROW(),1)=0,"",INDEX(Holiday!$E:$E,ROW(),1))</f>
        <v/>
      </c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</row>
    <row r="30" spans="2:73" x14ac:dyDescent="0.15">
      <c r="AI30" s="1">
        <f ca="1">IF(INDEX(Holiday!$E:$E,ROW(),1)=0,"",INDEX(Holiday!$E:$E,ROW(),1))</f>
        <v>40805</v>
      </c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2:73" x14ac:dyDescent="0.15">
      <c r="AI31" s="1" t="str">
        <f ca="1">IF(INDEX(Holiday!$E:$E,ROW(),1)=0,"",INDEX(Holiday!$E:$E,ROW(),1))</f>
        <v/>
      </c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2:73" x14ac:dyDescent="0.15">
      <c r="AI32" s="1">
        <f ca="1">IF(INDEX(Holiday!$E:$E,ROW(),1)=0,"",INDEX(Holiday!$E:$E,ROW(),1))</f>
        <v>40809</v>
      </c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</row>
    <row r="33" spans="35:73" x14ac:dyDescent="0.15">
      <c r="AI33" s="1" t="str">
        <f ca="1">IF(INDEX(Holiday!$E:$E,ROW(),1)=0,"",INDEX(Holiday!$E:$E,ROW(),1))</f>
        <v/>
      </c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35:73" x14ac:dyDescent="0.15">
      <c r="AI34" s="1">
        <f ca="1">IF(INDEX(Holiday!$E:$E,ROW(),1)=0,"",INDEX(Holiday!$E:$E,ROW(),1))</f>
        <v>40826</v>
      </c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</row>
    <row r="35" spans="35:73" x14ac:dyDescent="0.15">
      <c r="AI35" s="1" t="str">
        <f ca="1">IF(INDEX(Holiday!$E:$E,ROW(),1)=0,"",INDEX(Holiday!$E:$E,ROW(),1))</f>
        <v/>
      </c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</row>
    <row r="36" spans="35:73" x14ac:dyDescent="0.15">
      <c r="AI36" s="1">
        <f ca="1">IF(INDEX(Holiday!$E:$E,ROW(),1)=0,"",INDEX(Holiday!$E:$E,ROW(),1))</f>
        <v>40850</v>
      </c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</row>
    <row r="37" spans="35:73" x14ac:dyDescent="0.15">
      <c r="AI37" s="1" t="str">
        <f ca="1">IF(INDEX(Holiday!$E:$E,ROW(),1)=0,"",INDEX(Holiday!$E:$E,ROW(),1))</f>
        <v/>
      </c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</row>
    <row r="38" spans="35:73" x14ac:dyDescent="0.15">
      <c r="AI38" s="1">
        <f ca="1">IF(INDEX(Holiday!$E:$E,ROW(),1)=0,"",INDEX(Holiday!$E:$E,ROW(),1))</f>
        <v>40870</v>
      </c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</row>
    <row r="39" spans="35:73" x14ac:dyDescent="0.15">
      <c r="AI39" s="1" t="str">
        <f ca="1">IF(INDEX(Holiday!$E:$E,ROW(),1)=0,"",INDEX(Holiday!$E:$E,ROW(),1))</f>
        <v/>
      </c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35:73" x14ac:dyDescent="0.15">
      <c r="AI40" s="1">
        <f ca="1">IF(INDEX(Holiday!$E:$E,ROW(),1)=0,"",INDEX(Holiday!$E:$E,ROW(),1))</f>
        <v>40900</v>
      </c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</row>
    <row r="41" spans="35:73" x14ac:dyDescent="0.15">
      <c r="AI41" s="1" t="str">
        <f ca="1">IF(INDEX(Holiday!$E:$E,ROW(),1)=0,"",INDEX(Holiday!$E:$E,ROW(),1))</f>
        <v/>
      </c>
    </row>
    <row r="42" spans="35:73" x14ac:dyDescent="0.15">
      <c r="AI42" s="1">
        <f ca="1">IF(INDEX(Holiday!$E:$E,ROW(),1)=0,"",INDEX(Holiday!$E:$E,ROW(),1))</f>
        <v>40907</v>
      </c>
    </row>
    <row r="43" spans="35:73" x14ac:dyDescent="0.15">
      <c r="AI43" s="1">
        <f ca="1">IF(INDEX(Holiday!$E:$E,ROW(),1)=0,"",INDEX(Holiday!$E:$E,ROW(),1))</f>
        <v>40908</v>
      </c>
    </row>
    <row r="44" spans="35:73" x14ac:dyDescent="0.15">
      <c r="AI44" s="1">
        <f ca="1">IF(INDEX(Holiday!$E:$E,ROW(),1)=0,"",INDEX(Holiday!$E:$E,ROW(),1))</f>
        <v>40909</v>
      </c>
    </row>
    <row r="45" spans="35:73" x14ac:dyDescent="0.15">
      <c r="AI45" s="1">
        <f ca="1">IF(INDEX(Holiday!$E:$E,ROW(),1)=0,"",INDEX(Holiday!$E:$E,ROW(),1))</f>
        <v>40910</v>
      </c>
    </row>
    <row r="46" spans="35:73" x14ac:dyDescent="0.15">
      <c r="AI46" s="1">
        <f ca="1">IF(INDEX(Holiday!$E:$E,ROW(),1)=0,"",INDEX(Holiday!$E:$E,ROW(),1))</f>
        <v>40911</v>
      </c>
    </row>
    <row r="47" spans="35:73" x14ac:dyDescent="0.15">
      <c r="AI47" s="1" t="str">
        <f ca="1">IF(INDEX(Holiday!$E:$E,ROW(),1)=0,"",INDEX(Holiday!$E:$E,ROW(),1))</f>
        <v/>
      </c>
    </row>
    <row r="48" spans="35:73" x14ac:dyDescent="0.15">
      <c r="AI48" s="1">
        <f ca="1">IF(INDEX(Holiday!$E:$E,ROW(),1)=0,"",INDEX(Holiday!$E:$E,ROW(),1))</f>
        <v>40917</v>
      </c>
    </row>
    <row r="49" spans="35:35" x14ac:dyDescent="0.15">
      <c r="AI49" s="1" t="str">
        <f ca="1">IF(INDEX(Holiday!$E:$E,ROW(),1)=0,"",INDEX(Holiday!$E:$E,ROW(),1))</f>
        <v/>
      </c>
    </row>
    <row r="50" spans="35:35" x14ac:dyDescent="0.15">
      <c r="AI50" s="1">
        <f ca="1">IF(INDEX(Holiday!$E:$E,ROW(),1)=0,"",INDEX(Holiday!$E:$E,ROW(),1))</f>
        <v>40950</v>
      </c>
    </row>
    <row r="51" spans="35:35" x14ac:dyDescent="0.15">
      <c r="AI51" s="1" t="str">
        <f ca="1">IF(INDEX(Holiday!$E:$E,ROW(),1)=0,"",INDEX(Holiday!$E:$E,ROW(),1))</f>
        <v/>
      </c>
    </row>
    <row r="52" spans="35:35" x14ac:dyDescent="0.15">
      <c r="AI52" s="1">
        <f ca="1">IF(INDEX(Holiday!$E:$E,ROW(),1)=0,"",INDEX(Holiday!$E:$E,ROW(),1))</f>
        <v>40988</v>
      </c>
    </row>
    <row r="53" spans="35:35" x14ac:dyDescent="0.15">
      <c r="AI53" s="1" t="str">
        <f ca="1">IF(INDEX(Holiday!$E:$E,ROW(),1)=0,"",INDEX(Holiday!$E:$E,ROW(),1))</f>
        <v/>
      </c>
    </row>
    <row r="54" spans="35:35" x14ac:dyDescent="0.15">
      <c r="AI54" s="1">
        <f ca="1">IF(INDEX(Holiday!$E:$E,ROW(),1)=0,"",INDEX(Holiday!$E:$E,ROW(),1))</f>
        <v>41028</v>
      </c>
    </row>
    <row r="55" spans="35:35" x14ac:dyDescent="0.15">
      <c r="AI55" s="1">
        <f ca="1">IF(INDEX(Holiday!$E:$E,ROW(),1)=0,"",INDEX(Holiday!$E:$E,ROW(),1))</f>
        <v>41029</v>
      </c>
    </row>
    <row r="56" spans="35:35" x14ac:dyDescent="0.15">
      <c r="AI56" s="1" t="str">
        <f ca="1">IF(INDEX(Holiday!$E:$E,ROW(),1)=0,"",INDEX(Holiday!$E:$E,ROW(),1))</f>
        <v/>
      </c>
    </row>
    <row r="57" spans="35:35" x14ac:dyDescent="0.15">
      <c r="AI57" s="1">
        <f ca="1">IF(INDEX(Holiday!$E:$E,ROW(),1)=0,"",INDEX(Holiday!$E:$E,ROW(),1))</f>
        <v>41032</v>
      </c>
    </row>
    <row r="58" spans="35:35" x14ac:dyDescent="0.15">
      <c r="AI58" s="1">
        <f ca="1">IF(INDEX(Holiday!$E:$E,ROW(),1)=0,"",INDEX(Holiday!$E:$E,ROW(),1))</f>
        <v>41033</v>
      </c>
    </row>
    <row r="59" spans="35:35" x14ac:dyDescent="0.15">
      <c r="AI59" s="1">
        <f ca="1">IF(INDEX(Holiday!$E:$E,ROW(),1)=0,"",INDEX(Holiday!$E:$E,ROW(),1))</f>
        <v>41034</v>
      </c>
    </row>
    <row r="60" spans="35:35" x14ac:dyDescent="0.15">
      <c r="AI60" s="1" t="str">
        <f ca="1">IF(INDEX(Holiday!$E:$E,ROW(),1)=0,"",INDEX(Holiday!$E:$E,ROW(),1))</f>
        <v/>
      </c>
    </row>
    <row r="61" spans="35:35" x14ac:dyDescent="0.15">
      <c r="AI61" s="1">
        <f ca="1">IF(INDEX(Holiday!$E:$E,ROW(),1)=0,"",INDEX(Holiday!$E:$E,ROW(),1))</f>
        <v>41106</v>
      </c>
    </row>
    <row r="62" spans="35:35" x14ac:dyDescent="0.15">
      <c r="AI62" s="1" t="str">
        <f ca="1">IF(INDEX(Holiday!$E:$E,ROW(),1)=0,"",INDEX(Holiday!$E:$E,ROW(),1))</f>
        <v/>
      </c>
    </row>
    <row r="63" spans="35:35" x14ac:dyDescent="0.15">
      <c r="AI63" s="1">
        <f ca="1">IF(INDEX(Holiday!$E:$E,ROW(),1)=0,"",INDEX(Holiday!$E:$E,ROW(),1))</f>
        <v>41169</v>
      </c>
    </row>
    <row r="64" spans="35:35" x14ac:dyDescent="0.15">
      <c r="AI64" s="1" t="str">
        <f ca="1">IF(INDEX(Holiday!$E:$E,ROW(),1)=0,"",INDEX(Holiday!$E:$E,ROW(),1))</f>
        <v/>
      </c>
    </row>
    <row r="65" spans="35:35" x14ac:dyDescent="0.15">
      <c r="AI65" s="1">
        <f ca="1">IF(INDEX(Holiday!$E:$E,ROW(),1)=0,"",INDEX(Holiday!$E:$E,ROW(),1))</f>
        <v>41174</v>
      </c>
    </row>
    <row r="66" spans="35:35" x14ac:dyDescent="0.15">
      <c r="AI66" s="1" t="str">
        <f ca="1">IF(INDEX(Holiday!$E:$E,ROW(),1)=0,"",INDEX(Holiday!$E:$E,ROW(),1))</f>
        <v/>
      </c>
    </row>
    <row r="67" spans="35:35" x14ac:dyDescent="0.15">
      <c r="AI67" s="1">
        <f ca="1">IF(INDEX(Holiday!$E:$E,ROW(),1)=0,"",INDEX(Holiday!$E:$E,ROW(),1))</f>
        <v>41190</v>
      </c>
    </row>
    <row r="68" spans="35:35" x14ac:dyDescent="0.15">
      <c r="AI68" s="1" t="str">
        <f ca="1">IF(INDEX(Holiday!$E:$E,ROW(),1)=0,"",INDEX(Holiday!$E:$E,ROW(),1))</f>
        <v/>
      </c>
    </row>
    <row r="69" spans="35:35" x14ac:dyDescent="0.15">
      <c r="AI69" s="1">
        <f ca="1">IF(INDEX(Holiday!$E:$E,ROW(),1)=0,"",INDEX(Holiday!$E:$E,ROW(),1))</f>
        <v>41216</v>
      </c>
    </row>
    <row r="70" spans="35:35" x14ac:dyDescent="0.15">
      <c r="AI70" s="1" t="str">
        <f ca="1">IF(INDEX(Holiday!$E:$E,ROW(),1)=0,"",INDEX(Holiday!$E:$E,ROW(),1))</f>
        <v/>
      </c>
    </row>
    <row r="71" spans="35:35" x14ac:dyDescent="0.15">
      <c r="AI71" s="1">
        <f ca="1">IF(INDEX(Holiday!$E:$E,ROW(),1)=0,"",INDEX(Holiday!$E:$E,ROW(),1))</f>
        <v>41236</v>
      </c>
    </row>
    <row r="72" spans="35:35" x14ac:dyDescent="0.15">
      <c r="AI72" s="1" t="str">
        <f ca="1">IF(INDEX(Holiday!$E:$E,ROW(),1)=0,"",INDEX(Holiday!$E:$E,ROW(),1))</f>
        <v/>
      </c>
    </row>
    <row r="73" spans="35:35" x14ac:dyDescent="0.15">
      <c r="AI73" s="1">
        <f ca="1">IF(INDEX(Holiday!$E:$E,ROW(),1)=0,"",INDEX(Holiday!$E:$E,ROW(),1))</f>
        <v>41266</v>
      </c>
    </row>
    <row r="74" spans="35:35" x14ac:dyDescent="0.15">
      <c r="AI74" s="1">
        <f ca="1">IF(INDEX(Holiday!$E:$E,ROW(),1)=0,"",INDEX(Holiday!$E:$E,ROW(),1))</f>
        <v>41267</v>
      </c>
    </row>
    <row r="75" spans="35:35" x14ac:dyDescent="0.15">
      <c r="AI75" s="1">
        <f ca="1">IF(INDEX(Holiday!$E:$E,ROW(),1)=0,"",INDEX(Holiday!$E:$E,ROW(),1))</f>
        <v>41273</v>
      </c>
    </row>
    <row r="76" spans="35:35" x14ac:dyDescent="0.15">
      <c r="AI76" s="1">
        <f ca="1">IF(INDEX(Holiday!$E:$E,ROW(),1)=0,"",INDEX(Holiday!$E:$E,ROW(),1))</f>
        <v>41274</v>
      </c>
    </row>
    <row r="77" spans="35:35" x14ac:dyDescent="0.15">
      <c r="AI77" s="1">
        <f ca="1">IF(INDEX(Holiday!$E:$E,ROW(),1)=0,"",INDEX(Holiday!$E:$E,ROW(),1))</f>
        <v>41275</v>
      </c>
    </row>
    <row r="78" spans="35:35" x14ac:dyDescent="0.15">
      <c r="AI78" s="1">
        <f ca="1">IF(INDEX(Holiday!$E:$E,ROW(),1)=0,"",INDEX(Holiday!$E:$E,ROW(),1))</f>
        <v>41276</v>
      </c>
    </row>
    <row r="79" spans="35:35" x14ac:dyDescent="0.15">
      <c r="AI79" s="1">
        <f ca="1">IF(INDEX(Holiday!$E:$E,ROW(),1)=0,"",INDEX(Holiday!$E:$E,ROW(),1))</f>
        <v>41277</v>
      </c>
    </row>
    <row r="80" spans="35:35" x14ac:dyDescent="0.15">
      <c r="AI80" s="1" t="str">
        <f ca="1">IF(INDEX(Holiday!$E:$E,ROW(),1)=0,"",INDEX(Holiday!$E:$E,ROW(),1))</f>
        <v/>
      </c>
    </row>
    <row r="81" spans="35:35" x14ac:dyDescent="0.15">
      <c r="AI81" s="1">
        <f ca="1">IF(INDEX(Holiday!$E:$E,ROW(),1)=0,"",INDEX(Holiday!$E:$E,ROW(),1))</f>
        <v>41288</v>
      </c>
    </row>
    <row r="82" spans="35:35" x14ac:dyDescent="0.15">
      <c r="AI82" s="1" t="str">
        <f ca="1">IF(INDEX(Holiday!$E:$E,ROW(),1)=0,"",INDEX(Holiday!$E:$E,ROW(),1))</f>
        <v/>
      </c>
    </row>
    <row r="83" spans="35:35" x14ac:dyDescent="0.15">
      <c r="AI83" s="1">
        <f ca="1">IF(INDEX(Holiday!$E:$E,ROW(),1)=0,"",INDEX(Holiday!$E:$E,ROW(),1))</f>
        <v>41316</v>
      </c>
    </row>
    <row r="84" spans="35:35" x14ac:dyDescent="0.15">
      <c r="AI84" s="1" t="str">
        <f ca="1">IF(INDEX(Holiday!$E:$E,ROW(),1)=0,"",INDEX(Holiday!$E:$E,ROW(),1))</f>
        <v/>
      </c>
    </row>
    <row r="85" spans="35:35" x14ac:dyDescent="0.15">
      <c r="AI85" s="1">
        <f ca="1">IF(INDEX(Holiday!$E:$E,ROW(),1)=0,"",INDEX(Holiday!$E:$E,ROW(),1))</f>
        <v>41353</v>
      </c>
    </row>
    <row r="86" spans="35:35" x14ac:dyDescent="0.15">
      <c r="AI86" s="1" t="str">
        <f ca="1">IF(INDEX(Holiday!$E:$E,ROW(),1)=0,"",INDEX(Holiday!$E:$E,ROW(),1))</f>
        <v/>
      </c>
    </row>
    <row r="87" spans="35:35" x14ac:dyDescent="0.15">
      <c r="AI87" s="1">
        <f ca="1">IF(INDEX(Holiday!$E:$E,ROW(),1)=0,"",INDEX(Holiday!$E:$E,ROW(),1))</f>
        <v>41393</v>
      </c>
    </row>
    <row r="88" spans="35:35" x14ac:dyDescent="0.15">
      <c r="AI88" s="1" t="str">
        <f ca="1">IF(INDEX(Holiday!$E:$E,ROW(),1)=0,"",INDEX(Holiday!$E:$E,ROW(),1))</f>
        <v/>
      </c>
    </row>
    <row r="89" spans="35:35" x14ac:dyDescent="0.15">
      <c r="AI89" s="1" t="str">
        <f ca="1">IF(INDEX(Holiday!$E:$E,ROW(),1)=0,"",INDEX(Holiday!$E:$E,ROW(),1))</f>
        <v/>
      </c>
    </row>
    <row r="90" spans="35:35" x14ac:dyDescent="0.15">
      <c r="AI90" s="1">
        <f ca="1">IF(INDEX(Holiday!$E:$E,ROW(),1)=0,"",INDEX(Holiday!$E:$E,ROW(),1))</f>
        <v>41397</v>
      </c>
    </row>
    <row r="91" spans="35:35" x14ac:dyDescent="0.15">
      <c r="AI91" s="1">
        <f ca="1">IF(INDEX(Holiday!$E:$E,ROW(),1)=0,"",INDEX(Holiday!$E:$E,ROW(),1))</f>
        <v>41398</v>
      </c>
    </row>
    <row r="92" spans="35:35" x14ac:dyDescent="0.15">
      <c r="AI92" s="1">
        <f ca="1">IF(INDEX(Holiday!$E:$E,ROW(),1)=0,"",INDEX(Holiday!$E:$E,ROW(),1))</f>
        <v>41399</v>
      </c>
    </row>
    <row r="93" spans="35:35" x14ac:dyDescent="0.15">
      <c r="AI93" s="1">
        <f ca="1">IF(INDEX(Holiday!$E:$E,ROW(),1)=0,"",INDEX(Holiday!$E:$E,ROW(),1))</f>
        <v>41400</v>
      </c>
    </row>
    <row r="94" spans="35:35" x14ac:dyDescent="0.15">
      <c r="AI94" s="1">
        <f ca="1">IF(INDEX(Holiday!$E:$E,ROW(),1)=0,"",INDEX(Holiday!$E:$E,ROW(),1))</f>
        <v>41470</v>
      </c>
    </row>
    <row r="95" spans="35:35" x14ac:dyDescent="0.15">
      <c r="AI95" s="1" t="str">
        <f ca="1">IF(INDEX(Holiday!$E:$E,ROW(),1)=0,"",INDEX(Holiday!$E:$E,ROW(),1))</f>
        <v/>
      </c>
    </row>
    <row r="96" spans="35:35" x14ac:dyDescent="0.15">
      <c r="AI96" s="1">
        <f ca="1">IF(INDEX(Holiday!$E:$E,ROW(),1)=0,"",INDEX(Holiday!$E:$E,ROW(),1))</f>
        <v>41533</v>
      </c>
    </row>
    <row r="97" spans="35:35" x14ac:dyDescent="0.15">
      <c r="AI97" s="1" t="str">
        <f ca="1">IF(INDEX(Holiday!$E:$E,ROW(),1)=0,"",INDEX(Holiday!$E:$E,ROW(),1))</f>
        <v/>
      </c>
    </row>
    <row r="98" spans="35:35" x14ac:dyDescent="0.15">
      <c r="AI98" s="1">
        <f ca="1">IF(INDEX(Holiday!$E:$E,ROW(),1)=0,"",INDEX(Holiday!$E:$E,ROW(),1))</f>
        <v>41540</v>
      </c>
    </row>
    <row r="99" spans="35:35" x14ac:dyDescent="0.15">
      <c r="AI99" s="1" t="str">
        <f ca="1">IF(INDEX(Holiday!$E:$E,ROW(),1)=0,"",INDEX(Holiday!$E:$E,ROW(),1))</f>
        <v/>
      </c>
    </row>
    <row r="100" spans="35:35" x14ac:dyDescent="0.15">
      <c r="AI100" s="1">
        <f ca="1">IF(INDEX(Holiday!$E:$E,ROW(),1)=0,"",INDEX(Holiday!$E:$E,ROW(),1))</f>
        <v>41561</v>
      </c>
    </row>
    <row r="101" spans="35:35" x14ac:dyDescent="0.15">
      <c r="AI101" s="1" t="str">
        <f ca="1">IF(INDEX(Holiday!$E:$E,ROW(),1)=0,"",INDEX(Holiday!$E:$E,ROW(),1))</f>
        <v/>
      </c>
    </row>
    <row r="102" spans="35:35" x14ac:dyDescent="0.15">
      <c r="AI102" s="1">
        <f ca="1">IF(INDEX(Holiday!$E:$E,ROW(),1)=0,"",INDEX(Holiday!$E:$E,ROW(),1))</f>
        <v>41581</v>
      </c>
    </row>
    <row r="103" spans="35:35" x14ac:dyDescent="0.15">
      <c r="AI103" s="1">
        <f ca="1">IF(INDEX(Holiday!$E:$E,ROW(),1)=0,"",INDEX(Holiday!$E:$E,ROW(),1))</f>
        <v>41582</v>
      </c>
    </row>
    <row r="104" spans="35:35" x14ac:dyDescent="0.15">
      <c r="AI104" s="1">
        <f ca="1">IF(INDEX(Holiday!$E:$E,ROW(),1)=0,"",INDEX(Holiday!$E:$E,ROW(),1))</f>
        <v>41601</v>
      </c>
    </row>
    <row r="105" spans="35:35" x14ac:dyDescent="0.15">
      <c r="AI105" s="1" t="str">
        <f ca="1">IF(INDEX(Holiday!$E:$E,ROW(),1)=0,"",INDEX(Holiday!$E:$E,ROW(),1))</f>
        <v/>
      </c>
    </row>
    <row r="106" spans="35:35" x14ac:dyDescent="0.15">
      <c r="AI106" s="1">
        <f ca="1">IF(INDEX(Holiday!$E:$E,ROW(),1)=0,"",INDEX(Holiday!$E:$E,ROW(),1))</f>
        <v>41631</v>
      </c>
    </row>
    <row r="107" spans="35:35" x14ac:dyDescent="0.15">
      <c r="AI107" s="1" t="str">
        <f ca="1">IF(INDEX(Holiday!$E:$E,ROW(),1)=0,"",INDEX(Holiday!$E:$E,ROW(),1))</f>
        <v/>
      </c>
    </row>
    <row r="108" spans="35:35" x14ac:dyDescent="0.15">
      <c r="AI108" s="1">
        <f ca="1">IF(INDEX(Holiday!$E:$E,ROW(),1)=0,"",INDEX(Holiday!$E:$E,ROW(),1))</f>
        <v>41638</v>
      </c>
    </row>
    <row r="109" spans="35:35" x14ac:dyDescent="0.15">
      <c r="AI109" s="1">
        <f ca="1">IF(INDEX(Holiday!$E:$E,ROW(),1)=0,"",INDEX(Holiday!$E:$E,ROW(),1))</f>
        <v>41639</v>
      </c>
    </row>
    <row r="110" spans="35:35" x14ac:dyDescent="0.15">
      <c r="AI110" s="1" t="str">
        <f>IF(INDEX(Holiday!$E:$E,ROW(),1)=0,"",INDEX(Holiday!$E:$E,ROW(),1))</f>
        <v/>
      </c>
    </row>
    <row r="111" spans="35:35" x14ac:dyDescent="0.15">
      <c r="AI111" s="1" t="str">
        <f>IF(INDEX(Holiday!$E:$E,ROW(),1)=0,"",INDEX(Holiday!$E:$E,ROW(),1))</f>
        <v/>
      </c>
    </row>
    <row r="112" spans="35:35" x14ac:dyDescent="0.15">
      <c r="AI112" s="1" t="str">
        <f>IF(INDEX(Holiday!$E:$E,ROW(),1)=0,"",INDEX(Holiday!$E:$E,ROW(),1))</f>
        <v/>
      </c>
    </row>
    <row r="113" spans="35:35" x14ac:dyDescent="0.15">
      <c r="AI113" s="1" t="str">
        <f>IF(INDEX(Holiday!$E:$E,ROW(),1)=0,"",INDEX(Holiday!$E:$E,ROW(),1))</f>
        <v/>
      </c>
    </row>
    <row r="114" spans="35:35" x14ac:dyDescent="0.15">
      <c r="AI114" s="1" t="str">
        <f>IF(INDEX(Holiday!$E:$E,ROW(),1)=0,"",INDEX(Holiday!$E:$E,ROW(),1))</f>
        <v/>
      </c>
    </row>
    <row r="115" spans="35:35" x14ac:dyDescent="0.15">
      <c r="AI115" s="1" t="str">
        <f>IF(INDEX(Holiday!$E:$E,ROW(),1)=0,"",INDEX(Holiday!$E:$E,ROW(),1))</f>
        <v/>
      </c>
    </row>
    <row r="116" spans="35:35" x14ac:dyDescent="0.15">
      <c r="AI116" s="1" t="str">
        <f>IF(INDEX(Holiday!$E:$E,ROW(),1)=0,"",INDEX(Holiday!$E:$E,ROW(),1))</f>
        <v/>
      </c>
    </row>
    <row r="117" spans="35:35" x14ac:dyDescent="0.15">
      <c r="AI117" s="1" t="str">
        <f>IF(INDEX(Holiday!$E:$E,ROW(),1)=0,"",INDEX(Holiday!$E:$E,ROW(),1))</f>
        <v/>
      </c>
    </row>
    <row r="118" spans="35:35" x14ac:dyDescent="0.15">
      <c r="AI118" s="1" t="str">
        <f>IF(INDEX(Holiday!$E:$E,ROW(),1)=0,"",INDEX(Holiday!$E:$E,ROW(),1))</f>
        <v/>
      </c>
    </row>
    <row r="119" spans="35:35" x14ac:dyDescent="0.15">
      <c r="AI119" s="1" t="str">
        <f>IF(INDEX(Holiday!$E:$E,ROW(),1)=0,"",INDEX(Holiday!$E:$E,ROW(),1))</f>
        <v/>
      </c>
    </row>
    <row r="120" spans="35:35" x14ac:dyDescent="0.15">
      <c r="AI120" s="1" t="str">
        <f>IF(INDEX(Holiday!$E:$E,ROW(),1)=0,"",INDEX(Holiday!$E:$E,ROW(),1))</f>
        <v/>
      </c>
    </row>
  </sheetData>
  <sheetCalcPr fullCalcOnLoad="1"/>
  <mergeCells count="3">
    <mergeCell ref="B4:B5"/>
    <mergeCell ref="C4:AG4"/>
    <mergeCell ref="Y3:AG3"/>
  </mergeCells>
  <phoneticPr fontId="1"/>
  <conditionalFormatting sqref="C5:AG5">
    <cfRule type="expression" dxfId="54" priority="1" stopIfTrue="1">
      <formula>WEEKDAY(C5,1)=1</formula>
    </cfRule>
    <cfRule type="expression" dxfId="53" priority="2" stopIfTrue="1">
      <formula>WEEKDAY(C5,1)=7</formula>
    </cfRule>
    <cfRule type="expression" dxfId="52" priority="3" stopIfTrue="1">
      <formula>AND(WEEKDAY(C5,1)&lt;&gt;1,WEEKDAY(C5,1)&lt;&gt;7,NOT(ISERROR(MATCH(C5,$AI$1:$AI$150,0))))</formula>
    </cfRule>
  </conditionalFormatting>
  <conditionalFormatting sqref="C6:AG27">
    <cfRule type="expression" dxfId="51" priority="4" stopIfTrue="1">
      <formula>OR(WEEKDAY(C$5,1)=1,WEEKDAY(C$5,1)=7,NOT(ISERROR(MATCH(C$5,$AI$1:$AI$150,0))))</formula>
    </cfRule>
  </conditionalFormatting>
  <printOptions horizontalCentered="1"/>
  <pageMargins left="0.19685039370078741" right="0.19685039370078741" top="0.43307086614173229" bottom="0.23622047244094491" header="0.19685039370078741" footer="0.19685039370078741"/>
  <pageSetup paperSize="9" orientation="landscape" horizontalDpi="4294967292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5" r:id="rId4" name="SpinButton2">
          <controlPr defaultSize="0" print="0" autoLine="0" autoPict="0" linkedCell="Holiday!B1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5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5125" r:id="rId4" name="SpinButton2"/>
      </mc:Fallback>
    </mc:AlternateContent>
    <mc:AlternateContent xmlns:mc="http://schemas.openxmlformats.org/markup-compatibility/2006">
      <mc:Choice Requires="x14">
        <control shapeId="5124" r:id="rId6" name="SpinButton1">
          <controlPr defaultSize="0" print="0" autoLine="0" linkedCell="Holiday!B2" r:id="rId5">
            <anchor moveWithCells="1">
              <from>
                <xdr:col>30</xdr:col>
                <xdr:colOff>0</xdr:colOff>
                <xdr:row>3</xdr:row>
                <xdr:rowOff>0</xdr:rowOff>
              </from>
              <to>
                <xdr:col>33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5124" r:id="rId6" name="Spin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E120"/>
  <sheetViews>
    <sheetView showGridLines="0" view="pageBreakPreview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4.25" x14ac:dyDescent="0.15"/>
  <cols>
    <col min="1" max="1" width="0.875" customWidth="1"/>
    <col min="2" max="2" width="2.875" customWidth="1"/>
    <col min="3" max="9" width="3.875" customWidth="1"/>
    <col min="10" max="10" width="2.875" customWidth="1"/>
    <col min="11" max="17" width="5" customWidth="1"/>
    <col min="18" max="18" width="2.875" customWidth="1"/>
    <col min="19" max="25" width="3.875" customWidth="1"/>
    <col min="26" max="26" width="0.875" customWidth="1"/>
    <col min="28" max="28" width="10.625" style="3" customWidth="1"/>
  </cols>
  <sheetData>
    <row r="1" spans="1:28" s="61" customFormat="1" ht="5.45" customHeight="1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1" t="str">
        <f>IF(INDEX(Holiday!$E:$E,ROW(),1)=0,"",INDEX(Holiday!$E:$E,ROW(),1))</f>
        <v/>
      </c>
    </row>
    <row r="2" spans="1:28" s="61" customFormat="1" ht="21" customHeight="1" x14ac:dyDescent="0.15">
      <c r="A2" s="7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1" t="str">
        <f>IF(INDEX(Holiday!$E:$E,ROW(),1)=0,"",INDEX(Holiday!$E:$E,ROW(),1))</f>
        <v/>
      </c>
    </row>
    <row r="3" spans="1:28" s="61" customFormat="1" ht="60" customHeight="1" x14ac:dyDescent="0.15">
      <c r="A3" s="72"/>
      <c r="B3" s="274" t="s">
        <v>25</v>
      </c>
      <c r="C3" s="274"/>
      <c r="D3" s="274"/>
      <c r="E3" s="274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6"/>
      <c r="R3" s="276"/>
      <c r="S3" s="276"/>
      <c r="T3" s="276"/>
      <c r="U3" s="276"/>
      <c r="V3" s="276"/>
      <c r="W3" s="276"/>
      <c r="X3" s="276"/>
      <c r="Y3" s="276"/>
      <c r="Z3" s="60"/>
      <c r="AB3" s="1" t="str">
        <f>IF(INDEX(Holiday!$E:$E,ROW(),1)=0,"",INDEX(Holiday!$E:$E,ROW(),1))</f>
        <v/>
      </c>
    </row>
    <row r="4" spans="1:28" s="61" customFormat="1" ht="22.15" customHeight="1" x14ac:dyDescent="0.2">
      <c r="A4" s="72"/>
      <c r="B4" s="277" t="str">
        <f>IF(INDEX(組織名!$1:$1048576,1,2)=0,"",INDEX(組織名!$1:$1048576,1,2))</f>
        <v>xls-hashimoto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 t="s">
        <v>26</v>
      </c>
      <c r="S4" s="279"/>
      <c r="T4" s="279"/>
      <c r="U4" s="279"/>
      <c r="V4" s="279"/>
      <c r="W4" s="279"/>
      <c r="X4" s="279"/>
      <c r="Y4" s="279"/>
      <c r="Z4" s="60"/>
      <c r="AB4" s="1" t="str">
        <f>IF(INDEX(Holiday!$E:$E,ROW(),1)=0,"",INDEX(Holiday!$E:$E,ROW(),1))</f>
        <v/>
      </c>
    </row>
    <row r="5" spans="1:28" s="61" customFormat="1" ht="28.15" customHeight="1" x14ac:dyDescent="0.15">
      <c r="A5" s="72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2">
        <f>DATE(Holiday!B1,Holiday!B2,1)</f>
        <v>40909</v>
      </c>
      <c r="S5" s="273"/>
      <c r="T5" s="273"/>
      <c r="U5" s="273"/>
      <c r="V5" s="273"/>
      <c r="W5" s="273"/>
      <c r="X5" s="273"/>
      <c r="Y5" s="273"/>
      <c r="Z5" s="60"/>
      <c r="AB5" s="1" t="str">
        <f>IF(INDEX(Holiday!$E:$E,ROW(),1)=0,"",INDEX(Holiday!$E:$E,ROW(),1))</f>
        <v/>
      </c>
    </row>
    <row r="6" spans="1:28" s="61" customFormat="1" ht="22.15" customHeight="1" x14ac:dyDescent="0.2">
      <c r="A6" s="72"/>
      <c r="B6" s="264"/>
      <c r="C6" s="264"/>
      <c r="D6" s="264"/>
      <c r="E6" s="264"/>
      <c r="F6" s="264"/>
      <c r="G6" s="264"/>
      <c r="H6" s="264"/>
      <c r="I6" s="264"/>
      <c r="J6" s="264"/>
      <c r="K6" s="265"/>
      <c r="L6" s="60"/>
      <c r="M6" s="60"/>
      <c r="N6" s="60"/>
      <c r="O6" s="60"/>
      <c r="P6" s="60"/>
      <c r="Q6" s="60"/>
      <c r="R6" s="266" t="s">
        <v>27</v>
      </c>
      <c r="S6" s="266"/>
      <c r="T6" s="266"/>
      <c r="U6" s="266"/>
      <c r="V6" s="266"/>
      <c r="W6" s="266"/>
      <c r="X6" s="266"/>
      <c r="Y6" s="266"/>
      <c r="Z6" s="60"/>
      <c r="AB6" s="1" t="str">
        <f>IF(INDEX(Holiday!$E:$E,ROW(),1)=0,"",INDEX(Holiday!$E:$E,ROW(),1))</f>
        <v/>
      </c>
    </row>
    <row r="7" spans="1:28" s="61" customFormat="1" ht="28.15" customHeight="1" thickBot="1" x14ac:dyDescent="0.2">
      <c r="A7" s="72"/>
      <c r="B7" s="267"/>
      <c r="C7" s="268"/>
      <c r="D7" s="268"/>
      <c r="E7" s="268"/>
      <c r="F7" s="62"/>
      <c r="G7" s="269"/>
      <c r="H7" s="269"/>
      <c r="I7" s="269"/>
      <c r="J7" s="270"/>
      <c r="K7" s="271"/>
      <c r="L7" s="60"/>
      <c r="M7" s="60"/>
      <c r="N7" s="60"/>
      <c r="O7" s="60"/>
      <c r="P7" s="60"/>
      <c r="Q7" s="60"/>
      <c r="R7" s="272">
        <f>DATE(YEAR(R5)+1,MONTH(R5),DAY(R5))-1</f>
        <v>41274</v>
      </c>
      <c r="S7" s="273"/>
      <c r="T7" s="273"/>
      <c r="U7" s="273"/>
      <c r="V7" s="273"/>
      <c r="W7" s="273"/>
      <c r="X7" s="273"/>
      <c r="Y7" s="273"/>
      <c r="Z7" s="60"/>
      <c r="AB7" s="1" t="str">
        <f>IF(INDEX(Holiday!$E:$E,ROW(),1)=0,"",INDEX(Holiday!$E:$E,ROW(),1))</f>
        <v/>
      </c>
    </row>
    <row r="8" spans="1:28" ht="18.2" customHeight="1" thickTop="1" x14ac:dyDescent="0.15">
      <c r="A8" s="73"/>
      <c r="B8" s="73"/>
      <c r="C8" s="73"/>
      <c r="D8" s="73"/>
      <c r="E8" s="73"/>
      <c r="F8" s="73"/>
      <c r="G8" s="73"/>
      <c r="H8" s="73"/>
      <c r="I8" s="73"/>
      <c r="J8" s="298">
        <f>DATE(YEAR(B29),MONTH(B29)+1,1)</f>
        <v>41000</v>
      </c>
      <c r="K8" s="78">
        <f>DATE(YEAR(J8),MONTH(J8),1)-WEEKDAY(DATE(YEAR(J8),MONTH(J8),1))+1</f>
        <v>41000</v>
      </c>
      <c r="L8" s="81">
        <f t="shared" ref="L8:Q8" si="0">K8+1</f>
        <v>41001</v>
      </c>
      <c r="M8" s="81">
        <f t="shared" si="0"/>
        <v>41002</v>
      </c>
      <c r="N8" s="81">
        <f t="shared" si="0"/>
        <v>41003</v>
      </c>
      <c r="O8" s="81">
        <f t="shared" si="0"/>
        <v>41004</v>
      </c>
      <c r="P8" s="81">
        <f t="shared" si="0"/>
        <v>41005</v>
      </c>
      <c r="Q8" s="75">
        <f t="shared" si="0"/>
        <v>41006</v>
      </c>
      <c r="R8" s="73"/>
      <c r="S8" s="73"/>
      <c r="T8" s="73"/>
      <c r="U8" s="73"/>
      <c r="V8" s="73"/>
      <c r="W8" s="73"/>
      <c r="X8" s="73"/>
      <c r="Y8" s="73"/>
      <c r="Z8" s="73"/>
      <c r="AB8" s="1" t="str">
        <f>IF(INDEX(Holiday!$E:$E,ROW(),1)=0,"",INDEX(Holiday!$E:$E,ROW(),1))</f>
        <v/>
      </c>
    </row>
    <row r="9" spans="1:28" ht="18.2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299"/>
      <c r="K9" s="79">
        <f>Q8+1</f>
        <v>41007</v>
      </c>
      <c r="L9" s="82">
        <f t="shared" ref="L9:Q9" si="1">K9+1</f>
        <v>41008</v>
      </c>
      <c r="M9" s="82">
        <f t="shared" si="1"/>
        <v>41009</v>
      </c>
      <c r="N9" s="82">
        <f t="shared" si="1"/>
        <v>41010</v>
      </c>
      <c r="O9" s="82">
        <f t="shared" si="1"/>
        <v>41011</v>
      </c>
      <c r="P9" s="82">
        <f t="shared" si="1"/>
        <v>41012</v>
      </c>
      <c r="Q9" s="76">
        <f t="shared" si="1"/>
        <v>41013</v>
      </c>
      <c r="R9" s="73"/>
      <c r="S9" s="73"/>
      <c r="T9" s="73"/>
      <c r="U9" s="73"/>
      <c r="V9" s="73"/>
      <c r="W9" s="73"/>
      <c r="X9" s="73"/>
      <c r="Y9" s="73"/>
      <c r="Z9" s="73"/>
      <c r="AB9" s="1" t="str">
        <f>IF(INDEX(Holiday!$E:$E,ROW(),1)=0,"",INDEX(Holiday!$E:$E,ROW(),1))</f>
        <v/>
      </c>
    </row>
    <row r="10" spans="1:28" ht="18.2" customHeight="1" x14ac:dyDescent="0.15">
      <c r="A10" s="73"/>
      <c r="B10" s="73"/>
      <c r="C10" s="73"/>
      <c r="D10" s="73"/>
      <c r="E10" s="73"/>
      <c r="F10" s="73"/>
      <c r="G10" s="73"/>
      <c r="H10" s="73"/>
      <c r="I10" s="73"/>
      <c r="J10" s="300">
        <f>J8</f>
        <v>41000</v>
      </c>
      <c r="K10" s="79">
        <f>Q9+1</f>
        <v>41014</v>
      </c>
      <c r="L10" s="82">
        <f t="shared" ref="L10:Q10" si="2">K10+1</f>
        <v>41015</v>
      </c>
      <c r="M10" s="82">
        <f t="shared" si="2"/>
        <v>41016</v>
      </c>
      <c r="N10" s="82">
        <f t="shared" si="2"/>
        <v>41017</v>
      </c>
      <c r="O10" s="82">
        <f t="shared" si="2"/>
        <v>41018</v>
      </c>
      <c r="P10" s="82">
        <f t="shared" si="2"/>
        <v>41019</v>
      </c>
      <c r="Q10" s="76">
        <f t="shared" si="2"/>
        <v>41020</v>
      </c>
      <c r="R10" s="73"/>
      <c r="S10" s="73"/>
      <c r="T10" s="73"/>
      <c r="U10" s="73"/>
      <c r="V10" s="73"/>
      <c r="W10" s="73"/>
      <c r="X10" s="73"/>
      <c r="Y10" s="73"/>
      <c r="Z10" s="73"/>
      <c r="AB10" s="1" t="str">
        <f>IF(INDEX(Holiday!$E:$E,ROW(),1)=0,"",INDEX(Holiday!$E:$E,ROW(),1))</f>
        <v/>
      </c>
    </row>
    <row r="11" spans="1:28" ht="18.2" customHeight="1" x14ac:dyDescent="0.15">
      <c r="A11" s="73"/>
      <c r="B11" s="73"/>
      <c r="C11" s="73"/>
      <c r="D11" s="73"/>
      <c r="E11" s="73"/>
      <c r="F11" s="73"/>
      <c r="G11" s="73"/>
      <c r="H11" s="73"/>
      <c r="I11" s="73"/>
      <c r="J11" s="300"/>
      <c r="K11" s="79">
        <f>Q10+1</f>
        <v>41021</v>
      </c>
      <c r="L11" s="82">
        <f t="shared" ref="L11:Q11" si="3">K11+1</f>
        <v>41022</v>
      </c>
      <c r="M11" s="82">
        <f t="shared" si="3"/>
        <v>41023</v>
      </c>
      <c r="N11" s="82">
        <f t="shared" si="3"/>
        <v>41024</v>
      </c>
      <c r="O11" s="82">
        <f t="shared" si="3"/>
        <v>41025</v>
      </c>
      <c r="P11" s="82">
        <f t="shared" si="3"/>
        <v>41026</v>
      </c>
      <c r="Q11" s="76">
        <f t="shared" si="3"/>
        <v>41027</v>
      </c>
      <c r="R11" s="73"/>
      <c r="S11" s="73"/>
      <c r="T11" s="73"/>
      <c r="U11" s="73"/>
      <c r="V11" s="73"/>
      <c r="W11" s="73"/>
      <c r="X11" s="73"/>
      <c r="Y11" s="73"/>
      <c r="Z11" s="73"/>
      <c r="AB11" s="1">
        <f ca="1">IF(INDEX(Holiday!$E:$E,ROW(),1)=0,"",INDEX(Holiday!$E:$E,ROW(),1))</f>
        <v>40544</v>
      </c>
    </row>
    <row r="12" spans="1:28" ht="18.2" customHeight="1" x14ac:dyDescent="0.15">
      <c r="A12" s="73"/>
      <c r="B12" s="73"/>
      <c r="C12" s="73"/>
      <c r="D12" s="73"/>
      <c r="E12" s="73"/>
      <c r="F12" s="73"/>
      <c r="G12" s="73"/>
      <c r="H12" s="73"/>
      <c r="I12" s="73"/>
      <c r="J12" s="300"/>
      <c r="K12" s="79">
        <f>Q11+1</f>
        <v>41028</v>
      </c>
      <c r="L12" s="82">
        <f t="shared" ref="L12:Q12" si="4">K12+1</f>
        <v>41029</v>
      </c>
      <c r="M12" s="82">
        <f t="shared" si="4"/>
        <v>41030</v>
      </c>
      <c r="N12" s="82">
        <f t="shared" si="4"/>
        <v>41031</v>
      </c>
      <c r="O12" s="82">
        <f t="shared" si="4"/>
        <v>41032</v>
      </c>
      <c r="P12" s="82">
        <f t="shared" si="4"/>
        <v>41033</v>
      </c>
      <c r="Q12" s="76">
        <f t="shared" si="4"/>
        <v>41034</v>
      </c>
      <c r="R12" s="73"/>
      <c r="S12" s="73"/>
      <c r="T12" s="73"/>
      <c r="U12" s="73"/>
      <c r="V12" s="73"/>
      <c r="W12" s="73"/>
      <c r="X12" s="73"/>
      <c r="Y12" s="73"/>
      <c r="Z12" s="73"/>
      <c r="AB12" s="1">
        <f ca="1">IF(INDEX(Holiday!$E:$E,ROW(),1)=0,"",INDEX(Holiday!$E:$E,ROW(),1))</f>
        <v>40545</v>
      </c>
    </row>
    <row r="13" spans="1:28" ht="18.2" customHeight="1" thickBo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301"/>
      <c r="K13" s="80">
        <f>Q12+1</f>
        <v>41035</v>
      </c>
      <c r="L13" s="83">
        <f t="shared" ref="L13:Q13" si="5">K13+1</f>
        <v>41036</v>
      </c>
      <c r="M13" s="83">
        <f t="shared" si="5"/>
        <v>41037</v>
      </c>
      <c r="N13" s="83">
        <f t="shared" si="5"/>
        <v>41038</v>
      </c>
      <c r="O13" s="83">
        <f t="shared" si="5"/>
        <v>41039</v>
      </c>
      <c r="P13" s="83">
        <f t="shared" si="5"/>
        <v>41040</v>
      </c>
      <c r="Q13" s="77">
        <f t="shared" si="5"/>
        <v>41041</v>
      </c>
      <c r="R13" s="73"/>
      <c r="S13" s="73"/>
      <c r="T13" s="73"/>
      <c r="U13" s="73"/>
      <c r="V13" s="73"/>
      <c r="W13" s="73"/>
      <c r="X13" s="73"/>
      <c r="Y13" s="73"/>
      <c r="Z13" s="73"/>
      <c r="AB13" s="1">
        <f ca="1">IF(INDEX(Holiday!$E:$E,ROW(),1)=0,"",INDEX(Holiday!$E:$E,ROW(),1))</f>
        <v>40546</v>
      </c>
    </row>
    <row r="14" spans="1:28" ht="18.2" customHeight="1" thickTop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298">
        <f>DATE(YEAR(J8),MONTH(J8)+1,1)</f>
        <v>41030</v>
      </c>
      <c r="K14" s="78">
        <f>DATE(YEAR(J14),MONTH(J14),1)-WEEKDAY(DATE(YEAR(J14),MONTH(J14),1))+1</f>
        <v>41028</v>
      </c>
      <c r="L14" s="81">
        <f t="shared" ref="L14:Q14" si="6">K14+1</f>
        <v>41029</v>
      </c>
      <c r="M14" s="81">
        <f t="shared" si="6"/>
        <v>41030</v>
      </c>
      <c r="N14" s="81">
        <f t="shared" si="6"/>
        <v>41031</v>
      </c>
      <c r="O14" s="81">
        <f t="shared" si="6"/>
        <v>41032</v>
      </c>
      <c r="P14" s="81">
        <f t="shared" si="6"/>
        <v>41033</v>
      </c>
      <c r="Q14" s="75">
        <f t="shared" si="6"/>
        <v>41034</v>
      </c>
      <c r="R14" s="73"/>
      <c r="S14" s="73"/>
      <c r="T14" s="73"/>
      <c r="U14" s="73"/>
      <c r="V14" s="73"/>
      <c r="W14" s="73"/>
      <c r="X14" s="73"/>
      <c r="Y14" s="73"/>
      <c r="Z14" s="73"/>
      <c r="AB14" s="1" t="str">
        <f ca="1">IF(INDEX(Holiday!$E:$E,ROW(),1)=0,"",INDEX(Holiday!$E:$E,ROW(),1))</f>
        <v/>
      </c>
    </row>
    <row r="15" spans="1:28" ht="18.2" customHeight="1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299"/>
      <c r="K15" s="79">
        <f>Q14+1</f>
        <v>41035</v>
      </c>
      <c r="L15" s="82">
        <f t="shared" ref="L15:Q15" si="7">K15+1</f>
        <v>41036</v>
      </c>
      <c r="M15" s="82">
        <f t="shared" si="7"/>
        <v>41037</v>
      </c>
      <c r="N15" s="82">
        <f t="shared" si="7"/>
        <v>41038</v>
      </c>
      <c r="O15" s="82">
        <f t="shared" si="7"/>
        <v>41039</v>
      </c>
      <c r="P15" s="82">
        <f t="shared" si="7"/>
        <v>41040</v>
      </c>
      <c r="Q15" s="76">
        <f t="shared" si="7"/>
        <v>41041</v>
      </c>
      <c r="R15" s="73"/>
      <c r="S15" s="73"/>
      <c r="T15" s="73"/>
      <c r="U15" s="73"/>
      <c r="V15" s="73"/>
      <c r="W15" s="73"/>
      <c r="X15" s="73"/>
      <c r="Y15" s="73"/>
      <c r="Z15" s="73"/>
      <c r="AB15" s="1">
        <f ca="1">IF(INDEX(Holiday!$E:$E,ROW(),1)=0,"",INDEX(Holiday!$E:$E,ROW(),1))</f>
        <v>40553</v>
      </c>
    </row>
    <row r="16" spans="1:28" ht="18.2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300">
        <f>J14</f>
        <v>41030</v>
      </c>
      <c r="K16" s="79">
        <f>Q15+1</f>
        <v>41042</v>
      </c>
      <c r="L16" s="82">
        <f t="shared" ref="L16:Q16" si="8">K16+1</f>
        <v>41043</v>
      </c>
      <c r="M16" s="82">
        <f t="shared" si="8"/>
        <v>41044</v>
      </c>
      <c r="N16" s="82">
        <f t="shared" si="8"/>
        <v>41045</v>
      </c>
      <c r="O16" s="82">
        <f t="shared" si="8"/>
        <v>41046</v>
      </c>
      <c r="P16" s="82">
        <f t="shared" si="8"/>
        <v>41047</v>
      </c>
      <c r="Q16" s="76">
        <f t="shared" si="8"/>
        <v>41048</v>
      </c>
      <c r="R16" s="73"/>
      <c r="S16" s="73"/>
      <c r="T16" s="73"/>
      <c r="U16" s="73"/>
      <c r="V16" s="73"/>
      <c r="W16" s="73"/>
      <c r="X16" s="73"/>
      <c r="Y16" s="73"/>
      <c r="Z16" s="73"/>
      <c r="AB16" s="1" t="str">
        <f ca="1">IF(INDEX(Holiday!$E:$E,ROW(),1)=0,"",INDEX(Holiday!$E:$E,ROW(),1))</f>
        <v/>
      </c>
    </row>
    <row r="17" spans="1:28" ht="12.95" customHeight="1" thickTop="1" x14ac:dyDescent="0.15">
      <c r="A17" s="73"/>
      <c r="B17" s="298">
        <f>DATE(YEAR(R5),MONTH(R5),1)</f>
        <v>40909</v>
      </c>
      <c r="C17" s="78">
        <f>DATE(YEAR(B17),MONTH(B17),1)-WEEKDAY(DATE(YEAR(B17),MONTH(B17),1))+1</f>
        <v>40909</v>
      </c>
      <c r="D17" s="81">
        <f t="shared" ref="D17:I20" si="9">C17+1</f>
        <v>40910</v>
      </c>
      <c r="E17" s="81">
        <f t="shared" si="9"/>
        <v>40911</v>
      </c>
      <c r="F17" s="81">
        <f t="shared" si="9"/>
        <v>40912</v>
      </c>
      <c r="G17" s="81">
        <f t="shared" si="9"/>
        <v>40913</v>
      </c>
      <c r="H17" s="81">
        <f t="shared" si="9"/>
        <v>40914</v>
      </c>
      <c r="I17" s="75">
        <f t="shared" si="9"/>
        <v>40915</v>
      </c>
      <c r="J17" s="300"/>
      <c r="K17" s="79">
        <f>Q16+1</f>
        <v>41049</v>
      </c>
      <c r="L17" s="82">
        <f t="shared" ref="L17:Q17" si="10">K17+1</f>
        <v>41050</v>
      </c>
      <c r="M17" s="82">
        <f t="shared" si="10"/>
        <v>41051</v>
      </c>
      <c r="N17" s="82">
        <f t="shared" si="10"/>
        <v>41052</v>
      </c>
      <c r="O17" s="82">
        <f t="shared" si="10"/>
        <v>41053</v>
      </c>
      <c r="P17" s="82">
        <f t="shared" si="10"/>
        <v>41054</v>
      </c>
      <c r="Q17" s="76">
        <f t="shared" si="10"/>
        <v>41055</v>
      </c>
      <c r="R17" s="298">
        <f>DATE(YEAR(J38),MONTH(J38)+1,1)</f>
        <v>41183</v>
      </c>
      <c r="S17" s="78">
        <f>DATE(YEAR(R17),MONTH(R17),1)-WEEKDAY(DATE(YEAR(R17),MONTH(R17),1))+1</f>
        <v>41182</v>
      </c>
      <c r="T17" s="81">
        <f t="shared" ref="T17:Y17" si="11">S17+1</f>
        <v>41183</v>
      </c>
      <c r="U17" s="81">
        <f t="shared" si="11"/>
        <v>41184</v>
      </c>
      <c r="V17" s="81">
        <f t="shared" si="11"/>
        <v>41185</v>
      </c>
      <c r="W17" s="81">
        <f t="shared" si="11"/>
        <v>41186</v>
      </c>
      <c r="X17" s="81">
        <f t="shared" si="11"/>
        <v>41187</v>
      </c>
      <c r="Y17" s="75">
        <f t="shared" si="11"/>
        <v>41188</v>
      </c>
      <c r="Z17" s="73"/>
      <c r="AB17" s="1">
        <f ca="1">IF(INDEX(Holiday!$E:$E,ROW(),1)=0,"",INDEX(Holiday!$E:$E,ROW(),1))</f>
        <v>40585</v>
      </c>
    </row>
    <row r="18" spans="1:28" ht="12.95" customHeight="1" x14ac:dyDescent="0.15">
      <c r="A18" s="73"/>
      <c r="B18" s="299"/>
      <c r="C18" s="79">
        <f>I17+1</f>
        <v>40916</v>
      </c>
      <c r="D18" s="82">
        <f t="shared" si="9"/>
        <v>40917</v>
      </c>
      <c r="E18" s="82">
        <f t="shared" si="9"/>
        <v>40918</v>
      </c>
      <c r="F18" s="82">
        <f t="shared" si="9"/>
        <v>40919</v>
      </c>
      <c r="G18" s="82">
        <f t="shared" si="9"/>
        <v>40920</v>
      </c>
      <c r="H18" s="82">
        <f t="shared" si="9"/>
        <v>40921</v>
      </c>
      <c r="I18" s="76">
        <f t="shared" si="9"/>
        <v>40922</v>
      </c>
      <c r="J18" s="300"/>
      <c r="K18" s="79">
        <f>Q17+1</f>
        <v>41056</v>
      </c>
      <c r="L18" s="82">
        <f t="shared" ref="L18:Q18" si="12">K18+1</f>
        <v>41057</v>
      </c>
      <c r="M18" s="82">
        <f t="shared" si="12"/>
        <v>41058</v>
      </c>
      <c r="N18" s="82">
        <f t="shared" si="12"/>
        <v>41059</v>
      </c>
      <c r="O18" s="82">
        <f t="shared" si="12"/>
        <v>41060</v>
      </c>
      <c r="P18" s="82">
        <f t="shared" si="12"/>
        <v>41061</v>
      </c>
      <c r="Q18" s="76">
        <f t="shared" si="12"/>
        <v>41062</v>
      </c>
      <c r="R18" s="299"/>
      <c r="S18" s="79">
        <f>Y17+1</f>
        <v>41189</v>
      </c>
      <c r="T18" s="82">
        <f t="shared" ref="T18:Y18" si="13">S18+1</f>
        <v>41190</v>
      </c>
      <c r="U18" s="82">
        <f t="shared" si="13"/>
        <v>41191</v>
      </c>
      <c r="V18" s="82">
        <f t="shared" si="13"/>
        <v>41192</v>
      </c>
      <c r="W18" s="82">
        <f t="shared" si="13"/>
        <v>41193</v>
      </c>
      <c r="X18" s="82">
        <f t="shared" si="13"/>
        <v>41194</v>
      </c>
      <c r="Y18" s="76">
        <f t="shared" si="13"/>
        <v>41195</v>
      </c>
      <c r="Z18" s="73"/>
      <c r="AB18" s="1" t="str">
        <f ca="1">IF(INDEX(Holiday!$E:$E,ROW(),1)=0,"",INDEX(Holiday!$E:$E,ROW(),1))</f>
        <v/>
      </c>
    </row>
    <row r="19" spans="1:28" ht="12.95" customHeight="1" thickBot="1" x14ac:dyDescent="0.2">
      <c r="A19" s="73"/>
      <c r="B19" s="300">
        <f>B17</f>
        <v>40909</v>
      </c>
      <c r="C19" s="79">
        <f>I18+1</f>
        <v>40923</v>
      </c>
      <c r="D19" s="82">
        <f t="shared" si="9"/>
        <v>40924</v>
      </c>
      <c r="E19" s="82">
        <f t="shared" si="9"/>
        <v>40925</v>
      </c>
      <c r="F19" s="82">
        <f t="shared" si="9"/>
        <v>40926</v>
      </c>
      <c r="G19" s="82">
        <f t="shared" si="9"/>
        <v>40927</v>
      </c>
      <c r="H19" s="82">
        <f t="shared" si="9"/>
        <v>40928</v>
      </c>
      <c r="I19" s="76">
        <f t="shared" si="9"/>
        <v>40929</v>
      </c>
      <c r="J19" s="301"/>
      <c r="K19" s="80">
        <f>Q18+1</f>
        <v>41063</v>
      </c>
      <c r="L19" s="83">
        <f t="shared" ref="L19:Q19" si="14">K19+1</f>
        <v>41064</v>
      </c>
      <c r="M19" s="83">
        <f t="shared" si="14"/>
        <v>41065</v>
      </c>
      <c r="N19" s="83">
        <f t="shared" si="14"/>
        <v>41066</v>
      </c>
      <c r="O19" s="83">
        <f t="shared" si="14"/>
        <v>41067</v>
      </c>
      <c r="P19" s="83">
        <f t="shared" si="14"/>
        <v>41068</v>
      </c>
      <c r="Q19" s="77">
        <f t="shared" si="14"/>
        <v>41069</v>
      </c>
      <c r="R19" s="300">
        <f>R17</f>
        <v>41183</v>
      </c>
      <c r="S19" s="79">
        <f>Y18+1</f>
        <v>41196</v>
      </c>
      <c r="T19" s="82">
        <f t="shared" ref="T19:Y19" si="15">S19+1</f>
        <v>41197</v>
      </c>
      <c r="U19" s="82">
        <f t="shared" si="15"/>
        <v>41198</v>
      </c>
      <c r="V19" s="82">
        <f t="shared" si="15"/>
        <v>41199</v>
      </c>
      <c r="W19" s="82">
        <f t="shared" si="15"/>
        <v>41200</v>
      </c>
      <c r="X19" s="82">
        <f t="shared" si="15"/>
        <v>41201</v>
      </c>
      <c r="Y19" s="76">
        <f t="shared" si="15"/>
        <v>41202</v>
      </c>
      <c r="Z19" s="73"/>
      <c r="AB19" s="1">
        <f ca="1">IF(INDEX(Holiday!$E:$E,ROW(),1)=0,"",INDEX(Holiday!$E:$E,ROW(),1))</f>
        <v>40623</v>
      </c>
    </row>
    <row r="20" spans="1:28" ht="12.95" customHeight="1" thickTop="1" x14ac:dyDescent="0.15">
      <c r="A20" s="73"/>
      <c r="B20" s="300"/>
      <c r="C20" s="79">
        <f>I19+1</f>
        <v>40930</v>
      </c>
      <c r="D20" s="82">
        <f t="shared" si="9"/>
        <v>40931</v>
      </c>
      <c r="E20" s="82">
        <f t="shared" si="9"/>
        <v>40932</v>
      </c>
      <c r="F20" s="82">
        <f t="shared" si="9"/>
        <v>40933</v>
      </c>
      <c r="G20" s="82">
        <f t="shared" si="9"/>
        <v>40934</v>
      </c>
      <c r="H20" s="82">
        <f t="shared" si="9"/>
        <v>40935</v>
      </c>
      <c r="I20" s="76">
        <f t="shared" si="9"/>
        <v>40936</v>
      </c>
      <c r="J20" s="298">
        <f>DATE(YEAR(J14),MONTH(J14)+1,1)</f>
        <v>41061</v>
      </c>
      <c r="K20" s="78">
        <f>DATE(YEAR(J20),MONTH(J20),1)-WEEKDAY(DATE(YEAR(J20),MONTH(J20),1))+1</f>
        <v>41056</v>
      </c>
      <c r="L20" s="81">
        <f t="shared" ref="L20:Q20" si="16">K20+1</f>
        <v>41057</v>
      </c>
      <c r="M20" s="81">
        <f t="shared" si="16"/>
        <v>41058</v>
      </c>
      <c r="N20" s="81">
        <f t="shared" si="16"/>
        <v>41059</v>
      </c>
      <c r="O20" s="81">
        <f t="shared" si="16"/>
        <v>41060</v>
      </c>
      <c r="P20" s="81">
        <f t="shared" si="16"/>
        <v>41061</v>
      </c>
      <c r="Q20" s="75">
        <f t="shared" si="16"/>
        <v>41062</v>
      </c>
      <c r="R20" s="300"/>
      <c r="S20" s="79">
        <f>Y19+1</f>
        <v>41203</v>
      </c>
      <c r="T20" s="82">
        <f t="shared" ref="T20:Y20" si="17">S20+1</f>
        <v>41204</v>
      </c>
      <c r="U20" s="82">
        <f t="shared" si="17"/>
        <v>41205</v>
      </c>
      <c r="V20" s="82">
        <f t="shared" si="17"/>
        <v>41206</v>
      </c>
      <c r="W20" s="82">
        <f t="shared" si="17"/>
        <v>41207</v>
      </c>
      <c r="X20" s="82">
        <f t="shared" si="17"/>
        <v>41208</v>
      </c>
      <c r="Y20" s="76">
        <f t="shared" si="17"/>
        <v>41209</v>
      </c>
      <c r="Z20" s="73"/>
      <c r="AB20" s="1" t="str">
        <f ca="1">IF(INDEX(Holiday!$E:$E,ROW(),1)=0,"",INDEX(Holiday!$E:$E,ROW(),1))</f>
        <v/>
      </c>
    </row>
    <row r="21" spans="1:28" ht="12.95" customHeight="1" x14ac:dyDescent="0.15">
      <c r="A21" s="73"/>
      <c r="B21" s="300"/>
      <c r="C21" s="79">
        <f>I20+1</f>
        <v>40937</v>
      </c>
      <c r="D21" s="82">
        <f t="shared" ref="D21:I21" si="18">C21+1</f>
        <v>40938</v>
      </c>
      <c r="E21" s="82">
        <f t="shared" si="18"/>
        <v>40939</v>
      </c>
      <c r="F21" s="82">
        <f t="shared" si="18"/>
        <v>40940</v>
      </c>
      <c r="G21" s="82">
        <f t="shared" si="18"/>
        <v>40941</v>
      </c>
      <c r="H21" s="82">
        <f t="shared" si="18"/>
        <v>40942</v>
      </c>
      <c r="I21" s="76">
        <f t="shared" si="18"/>
        <v>40943</v>
      </c>
      <c r="J21" s="299"/>
      <c r="K21" s="79">
        <f>Q20+1</f>
        <v>41063</v>
      </c>
      <c r="L21" s="82">
        <f t="shared" ref="L21:Q21" si="19">K21+1</f>
        <v>41064</v>
      </c>
      <c r="M21" s="82">
        <f t="shared" si="19"/>
        <v>41065</v>
      </c>
      <c r="N21" s="82">
        <f t="shared" si="19"/>
        <v>41066</v>
      </c>
      <c r="O21" s="82">
        <f t="shared" si="19"/>
        <v>41067</v>
      </c>
      <c r="P21" s="82">
        <f t="shared" si="19"/>
        <v>41068</v>
      </c>
      <c r="Q21" s="76">
        <f t="shared" si="19"/>
        <v>41069</v>
      </c>
      <c r="R21" s="300"/>
      <c r="S21" s="79">
        <f>Y20+1</f>
        <v>41210</v>
      </c>
      <c r="T21" s="82">
        <f t="shared" ref="T21:Y21" si="20">S21+1</f>
        <v>41211</v>
      </c>
      <c r="U21" s="82">
        <f t="shared" si="20"/>
        <v>41212</v>
      </c>
      <c r="V21" s="82">
        <f t="shared" si="20"/>
        <v>41213</v>
      </c>
      <c r="W21" s="82">
        <f t="shared" si="20"/>
        <v>41214</v>
      </c>
      <c r="X21" s="82">
        <f t="shared" si="20"/>
        <v>41215</v>
      </c>
      <c r="Y21" s="76">
        <f t="shared" si="20"/>
        <v>41216</v>
      </c>
      <c r="Z21" s="73"/>
      <c r="AB21" s="1">
        <f ca="1">IF(INDEX(Holiday!$E:$E,ROW(),1)=0,"",INDEX(Holiday!$E:$E,ROW(),1))</f>
        <v>40662</v>
      </c>
    </row>
    <row r="22" spans="1:28" ht="12.95" customHeight="1" thickBot="1" x14ac:dyDescent="0.2">
      <c r="A22" s="73"/>
      <c r="B22" s="301"/>
      <c r="C22" s="80">
        <f>I21+1</f>
        <v>40944</v>
      </c>
      <c r="D22" s="83">
        <f t="shared" ref="D22:I22" si="21">C22+1</f>
        <v>40945</v>
      </c>
      <c r="E22" s="83">
        <f t="shared" si="21"/>
        <v>40946</v>
      </c>
      <c r="F22" s="83">
        <f t="shared" si="21"/>
        <v>40947</v>
      </c>
      <c r="G22" s="83">
        <f t="shared" si="21"/>
        <v>40948</v>
      </c>
      <c r="H22" s="83">
        <f t="shared" si="21"/>
        <v>40949</v>
      </c>
      <c r="I22" s="77">
        <f t="shared" si="21"/>
        <v>40950</v>
      </c>
      <c r="J22" s="300">
        <f>J20</f>
        <v>41061</v>
      </c>
      <c r="K22" s="79">
        <f>Q21+1</f>
        <v>41070</v>
      </c>
      <c r="L22" s="82">
        <f t="shared" ref="L22:Q22" si="22">K22+1</f>
        <v>41071</v>
      </c>
      <c r="M22" s="82">
        <f t="shared" si="22"/>
        <v>41072</v>
      </c>
      <c r="N22" s="82">
        <f t="shared" si="22"/>
        <v>41073</v>
      </c>
      <c r="O22" s="82">
        <f t="shared" si="22"/>
        <v>41074</v>
      </c>
      <c r="P22" s="82">
        <f t="shared" si="22"/>
        <v>41075</v>
      </c>
      <c r="Q22" s="76">
        <f t="shared" si="22"/>
        <v>41076</v>
      </c>
      <c r="R22" s="301"/>
      <c r="S22" s="80">
        <f>Y21+1</f>
        <v>41217</v>
      </c>
      <c r="T22" s="83">
        <f t="shared" ref="T22:Y22" si="23">S22+1</f>
        <v>41218</v>
      </c>
      <c r="U22" s="83">
        <f t="shared" si="23"/>
        <v>41219</v>
      </c>
      <c r="V22" s="83">
        <f t="shared" si="23"/>
        <v>41220</v>
      </c>
      <c r="W22" s="83">
        <f t="shared" si="23"/>
        <v>41221</v>
      </c>
      <c r="X22" s="83">
        <f t="shared" si="23"/>
        <v>41222</v>
      </c>
      <c r="Y22" s="77">
        <f t="shared" si="23"/>
        <v>41223</v>
      </c>
      <c r="Z22" s="73"/>
      <c r="AB22" s="1" t="str">
        <f ca="1">IF(INDEX(Holiday!$E:$E,ROW(),1)=0,"",INDEX(Holiday!$E:$E,ROW(),1))</f>
        <v/>
      </c>
    </row>
    <row r="23" spans="1:28" ht="12.95" customHeight="1" thickTop="1" x14ac:dyDescent="0.15">
      <c r="A23" s="73"/>
      <c r="B23" s="298">
        <f>DATE(YEAR(B17),MONTH(B17)+1,1)</f>
        <v>40940</v>
      </c>
      <c r="C23" s="78">
        <f>DATE(YEAR(B23),MONTH(B23),1)-WEEKDAY(DATE(YEAR(B23),MONTH(B23),1))+1</f>
        <v>40937</v>
      </c>
      <c r="D23" s="81">
        <f t="shared" ref="D23:I23" si="24">C23+1</f>
        <v>40938</v>
      </c>
      <c r="E23" s="81">
        <f t="shared" si="24"/>
        <v>40939</v>
      </c>
      <c r="F23" s="81">
        <f t="shared" si="24"/>
        <v>40940</v>
      </c>
      <c r="G23" s="81">
        <f t="shared" si="24"/>
        <v>40941</v>
      </c>
      <c r="H23" s="81">
        <f t="shared" si="24"/>
        <v>40942</v>
      </c>
      <c r="I23" s="75">
        <f t="shared" si="24"/>
        <v>40943</v>
      </c>
      <c r="J23" s="300"/>
      <c r="K23" s="79">
        <f>Q22+1</f>
        <v>41077</v>
      </c>
      <c r="L23" s="82">
        <f t="shared" ref="L23:Q23" si="25">K23+1</f>
        <v>41078</v>
      </c>
      <c r="M23" s="82">
        <f t="shared" si="25"/>
        <v>41079</v>
      </c>
      <c r="N23" s="82">
        <f t="shared" si="25"/>
        <v>41080</v>
      </c>
      <c r="O23" s="82">
        <f t="shared" si="25"/>
        <v>41081</v>
      </c>
      <c r="P23" s="82">
        <f t="shared" si="25"/>
        <v>41082</v>
      </c>
      <c r="Q23" s="76">
        <f t="shared" si="25"/>
        <v>41083</v>
      </c>
      <c r="R23" s="298">
        <f>DATE(YEAR(R17),MONTH(R17)+1,1)</f>
        <v>41214</v>
      </c>
      <c r="S23" s="78">
        <f>DATE(YEAR(R23),MONTH(R23),1)-WEEKDAY(DATE(YEAR(R23),MONTH(R23),1))+1</f>
        <v>41210</v>
      </c>
      <c r="T23" s="81">
        <f t="shared" ref="T23:Y23" si="26">S23+1</f>
        <v>41211</v>
      </c>
      <c r="U23" s="81">
        <f t="shared" si="26"/>
        <v>41212</v>
      </c>
      <c r="V23" s="81">
        <f t="shared" si="26"/>
        <v>41213</v>
      </c>
      <c r="W23" s="81">
        <f t="shared" si="26"/>
        <v>41214</v>
      </c>
      <c r="X23" s="81">
        <f t="shared" si="26"/>
        <v>41215</v>
      </c>
      <c r="Y23" s="75">
        <f t="shared" si="26"/>
        <v>41216</v>
      </c>
      <c r="Z23" s="73"/>
      <c r="AB23" s="1" t="str">
        <f ca="1">IF(INDEX(Holiday!$E:$E,ROW(),1)=0,"",INDEX(Holiday!$E:$E,ROW(),1))</f>
        <v/>
      </c>
    </row>
    <row r="24" spans="1:28" ht="12.95" customHeight="1" x14ac:dyDescent="0.15">
      <c r="A24" s="73"/>
      <c r="B24" s="299"/>
      <c r="C24" s="79">
        <f>I23+1</f>
        <v>40944</v>
      </c>
      <c r="D24" s="82">
        <f t="shared" ref="D24:I24" si="27">C24+1</f>
        <v>40945</v>
      </c>
      <c r="E24" s="82">
        <f t="shared" si="27"/>
        <v>40946</v>
      </c>
      <c r="F24" s="82">
        <f t="shared" si="27"/>
        <v>40947</v>
      </c>
      <c r="G24" s="82">
        <f t="shared" si="27"/>
        <v>40948</v>
      </c>
      <c r="H24" s="82">
        <f t="shared" si="27"/>
        <v>40949</v>
      </c>
      <c r="I24" s="76">
        <f t="shared" si="27"/>
        <v>40950</v>
      </c>
      <c r="J24" s="300"/>
      <c r="K24" s="79">
        <f>Q23+1</f>
        <v>41084</v>
      </c>
      <c r="L24" s="82">
        <f t="shared" ref="L24:Q24" si="28">K24+1</f>
        <v>41085</v>
      </c>
      <c r="M24" s="82">
        <f t="shared" si="28"/>
        <v>41086</v>
      </c>
      <c r="N24" s="82">
        <f t="shared" si="28"/>
        <v>41087</v>
      </c>
      <c r="O24" s="82">
        <f t="shared" si="28"/>
        <v>41088</v>
      </c>
      <c r="P24" s="82">
        <f t="shared" si="28"/>
        <v>41089</v>
      </c>
      <c r="Q24" s="76">
        <f t="shared" si="28"/>
        <v>41090</v>
      </c>
      <c r="R24" s="299"/>
      <c r="S24" s="79">
        <f>Y23+1</f>
        <v>41217</v>
      </c>
      <c r="T24" s="82">
        <f t="shared" ref="T24:Y24" si="29">S24+1</f>
        <v>41218</v>
      </c>
      <c r="U24" s="82">
        <f t="shared" si="29"/>
        <v>41219</v>
      </c>
      <c r="V24" s="82">
        <f t="shared" si="29"/>
        <v>41220</v>
      </c>
      <c r="W24" s="82">
        <f t="shared" si="29"/>
        <v>41221</v>
      </c>
      <c r="X24" s="82">
        <f t="shared" si="29"/>
        <v>41222</v>
      </c>
      <c r="Y24" s="76">
        <f t="shared" si="29"/>
        <v>41223</v>
      </c>
      <c r="Z24" s="73"/>
      <c r="AB24" s="1">
        <f ca="1">IF(INDEX(Holiday!$E:$E,ROW(),1)=0,"",INDEX(Holiday!$E:$E,ROW(),1))</f>
        <v>40666</v>
      </c>
    </row>
    <row r="25" spans="1:28" ht="12.95" customHeight="1" thickBot="1" x14ac:dyDescent="0.2">
      <c r="A25" s="73"/>
      <c r="B25" s="300">
        <f>B23</f>
        <v>40940</v>
      </c>
      <c r="C25" s="79">
        <f>I24+1</f>
        <v>40951</v>
      </c>
      <c r="D25" s="82">
        <f t="shared" ref="D25:I25" si="30">C25+1</f>
        <v>40952</v>
      </c>
      <c r="E25" s="82">
        <f t="shared" si="30"/>
        <v>40953</v>
      </c>
      <c r="F25" s="82">
        <f t="shared" si="30"/>
        <v>40954</v>
      </c>
      <c r="G25" s="82">
        <f t="shared" si="30"/>
        <v>40955</v>
      </c>
      <c r="H25" s="82">
        <f t="shared" si="30"/>
        <v>40956</v>
      </c>
      <c r="I25" s="76">
        <f t="shared" si="30"/>
        <v>40957</v>
      </c>
      <c r="J25" s="301"/>
      <c r="K25" s="80">
        <f>Q24+1</f>
        <v>41091</v>
      </c>
      <c r="L25" s="83">
        <f t="shared" ref="L25:Q25" si="31">K25+1</f>
        <v>41092</v>
      </c>
      <c r="M25" s="83">
        <f t="shared" si="31"/>
        <v>41093</v>
      </c>
      <c r="N25" s="83">
        <f t="shared" si="31"/>
        <v>41094</v>
      </c>
      <c r="O25" s="83">
        <f t="shared" si="31"/>
        <v>41095</v>
      </c>
      <c r="P25" s="83">
        <f t="shared" si="31"/>
        <v>41096</v>
      </c>
      <c r="Q25" s="77">
        <f t="shared" si="31"/>
        <v>41097</v>
      </c>
      <c r="R25" s="300">
        <f>R23</f>
        <v>41214</v>
      </c>
      <c r="S25" s="79">
        <f>Y24+1</f>
        <v>41224</v>
      </c>
      <c r="T25" s="82">
        <f t="shared" ref="T25:Y25" si="32">S25+1</f>
        <v>41225</v>
      </c>
      <c r="U25" s="82">
        <f t="shared" si="32"/>
        <v>41226</v>
      </c>
      <c r="V25" s="82">
        <f t="shared" si="32"/>
        <v>41227</v>
      </c>
      <c r="W25" s="82">
        <f t="shared" si="32"/>
        <v>41228</v>
      </c>
      <c r="X25" s="82">
        <f t="shared" si="32"/>
        <v>41229</v>
      </c>
      <c r="Y25" s="76">
        <f t="shared" si="32"/>
        <v>41230</v>
      </c>
      <c r="Z25" s="73"/>
      <c r="AB25" s="1">
        <f ca="1">IF(INDEX(Holiday!$E:$E,ROW(),1)=0,"",INDEX(Holiday!$E:$E,ROW(),1))</f>
        <v>40667</v>
      </c>
    </row>
    <row r="26" spans="1:28" ht="12.95" customHeight="1" thickTop="1" x14ac:dyDescent="0.15">
      <c r="A26" s="73"/>
      <c r="B26" s="300"/>
      <c r="C26" s="79">
        <f>I25+1</f>
        <v>40958</v>
      </c>
      <c r="D26" s="82">
        <f t="shared" ref="D26:I26" si="33">C26+1</f>
        <v>40959</v>
      </c>
      <c r="E26" s="82">
        <f t="shared" si="33"/>
        <v>40960</v>
      </c>
      <c r="F26" s="82">
        <f t="shared" si="33"/>
        <v>40961</v>
      </c>
      <c r="G26" s="82">
        <f t="shared" si="33"/>
        <v>40962</v>
      </c>
      <c r="H26" s="82">
        <f t="shared" si="33"/>
        <v>40963</v>
      </c>
      <c r="I26" s="76">
        <f t="shared" si="33"/>
        <v>40964</v>
      </c>
      <c r="J26" s="298">
        <f>DATE(YEAR(J20),MONTH(J20)+1,1)</f>
        <v>41091</v>
      </c>
      <c r="K26" s="78">
        <f>DATE(YEAR(J26),MONTH(J26),1)-WEEKDAY(DATE(YEAR(J26),MONTH(J26),1))+1</f>
        <v>41091</v>
      </c>
      <c r="L26" s="81">
        <f t="shared" ref="L26:Q26" si="34">K26+1</f>
        <v>41092</v>
      </c>
      <c r="M26" s="81">
        <f t="shared" si="34"/>
        <v>41093</v>
      </c>
      <c r="N26" s="81">
        <f t="shared" si="34"/>
        <v>41094</v>
      </c>
      <c r="O26" s="81">
        <f t="shared" si="34"/>
        <v>41095</v>
      </c>
      <c r="P26" s="81">
        <f t="shared" si="34"/>
        <v>41096</v>
      </c>
      <c r="Q26" s="75">
        <f t="shared" si="34"/>
        <v>41097</v>
      </c>
      <c r="R26" s="300"/>
      <c r="S26" s="79">
        <f>Y25+1</f>
        <v>41231</v>
      </c>
      <c r="T26" s="82">
        <f t="shared" ref="T26:Y26" si="35">S26+1</f>
        <v>41232</v>
      </c>
      <c r="U26" s="82">
        <f t="shared" si="35"/>
        <v>41233</v>
      </c>
      <c r="V26" s="82">
        <f t="shared" si="35"/>
        <v>41234</v>
      </c>
      <c r="W26" s="82">
        <f t="shared" si="35"/>
        <v>41235</v>
      </c>
      <c r="X26" s="82">
        <f t="shared" si="35"/>
        <v>41236</v>
      </c>
      <c r="Y26" s="76">
        <f t="shared" si="35"/>
        <v>41237</v>
      </c>
      <c r="Z26" s="73"/>
      <c r="AB26" s="1">
        <f ca="1">IF(INDEX(Holiday!$E:$E,ROW(),1)=0,"",INDEX(Holiday!$E:$E,ROW(),1))</f>
        <v>40668</v>
      </c>
    </row>
    <row r="27" spans="1:28" ht="12.95" customHeight="1" x14ac:dyDescent="0.15">
      <c r="A27" s="73"/>
      <c r="B27" s="300"/>
      <c r="C27" s="79">
        <f>I26+1</f>
        <v>40965</v>
      </c>
      <c r="D27" s="82">
        <f t="shared" ref="D27:I27" si="36">C27+1</f>
        <v>40966</v>
      </c>
      <c r="E27" s="82">
        <f t="shared" si="36"/>
        <v>40967</v>
      </c>
      <c r="F27" s="82">
        <f t="shared" si="36"/>
        <v>40968</v>
      </c>
      <c r="G27" s="82">
        <f t="shared" si="36"/>
        <v>40969</v>
      </c>
      <c r="H27" s="82">
        <f t="shared" si="36"/>
        <v>40970</v>
      </c>
      <c r="I27" s="76">
        <f t="shared" si="36"/>
        <v>40971</v>
      </c>
      <c r="J27" s="299"/>
      <c r="K27" s="79">
        <f>Q26+1</f>
        <v>41098</v>
      </c>
      <c r="L27" s="82">
        <f t="shared" ref="L27:Q27" si="37">K27+1</f>
        <v>41099</v>
      </c>
      <c r="M27" s="82">
        <f t="shared" si="37"/>
        <v>41100</v>
      </c>
      <c r="N27" s="82">
        <f t="shared" si="37"/>
        <v>41101</v>
      </c>
      <c r="O27" s="82">
        <f t="shared" si="37"/>
        <v>41102</v>
      </c>
      <c r="P27" s="82">
        <f t="shared" si="37"/>
        <v>41103</v>
      </c>
      <c r="Q27" s="76">
        <f t="shared" si="37"/>
        <v>41104</v>
      </c>
      <c r="R27" s="300"/>
      <c r="S27" s="79">
        <f>Y26+1</f>
        <v>41238</v>
      </c>
      <c r="T27" s="82">
        <f t="shared" ref="T27:Y27" si="38">S27+1</f>
        <v>41239</v>
      </c>
      <c r="U27" s="82">
        <f t="shared" si="38"/>
        <v>41240</v>
      </c>
      <c r="V27" s="82">
        <f t="shared" si="38"/>
        <v>41241</v>
      </c>
      <c r="W27" s="82">
        <f t="shared" si="38"/>
        <v>41242</v>
      </c>
      <c r="X27" s="82">
        <f t="shared" si="38"/>
        <v>41243</v>
      </c>
      <c r="Y27" s="76">
        <f t="shared" si="38"/>
        <v>41244</v>
      </c>
      <c r="Z27" s="73"/>
      <c r="AB27" s="1" t="str">
        <f ca="1">IF(INDEX(Holiday!$E:$E,ROW(),1)=0,"",INDEX(Holiday!$E:$E,ROW(),1))</f>
        <v/>
      </c>
    </row>
    <row r="28" spans="1:28" ht="12.95" customHeight="1" thickBot="1" x14ac:dyDescent="0.2">
      <c r="A28" s="73"/>
      <c r="B28" s="301"/>
      <c r="C28" s="80">
        <f>I27+1</f>
        <v>40972</v>
      </c>
      <c r="D28" s="83">
        <f t="shared" ref="D28:I28" si="39">C28+1</f>
        <v>40973</v>
      </c>
      <c r="E28" s="83">
        <f t="shared" si="39"/>
        <v>40974</v>
      </c>
      <c r="F28" s="83">
        <f t="shared" si="39"/>
        <v>40975</v>
      </c>
      <c r="G28" s="83">
        <f t="shared" si="39"/>
        <v>40976</v>
      </c>
      <c r="H28" s="83">
        <f t="shared" si="39"/>
        <v>40977</v>
      </c>
      <c r="I28" s="77">
        <f t="shared" si="39"/>
        <v>40978</v>
      </c>
      <c r="J28" s="300">
        <f>J26</f>
        <v>41091</v>
      </c>
      <c r="K28" s="79">
        <f>Q27+1</f>
        <v>41105</v>
      </c>
      <c r="L28" s="82">
        <f t="shared" ref="L28:Q28" si="40">K28+1</f>
        <v>41106</v>
      </c>
      <c r="M28" s="82">
        <f t="shared" si="40"/>
        <v>41107</v>
      </c>
      <c r="N28" s="82">
        <f t="shared" si="40"/>
        <v>41108</v>
      </c>
      <c r="O28" s="82">
        <f t="shared" si="40"/>
        <v>41109</v>
      </c>
      <c r="P28" s="82">
        <f t="shared" si="40"/>
        <v>41110</v>
      </c>
      <c r="Q28" s="76">
        <f t="shared" si="40"/>
        <v>41111</v>
      </c>
      <c r="R28" s="301"/>
      <c r="S28" s="80">
        <f>Y27+1</f>
        <v>41245</v>
      </c>
      <c r="T28" s="83">
        <f t="shared" ref="T28:Y28" si="41">S28+1</f>
        <v>41246</v>
      </c>
      <c r="U28" s="83">
        <f t="shared" si="41"/>
        <v>41247</v>
      </c>
      <c r="V28" s="83">
        <f t="shared" si="41"/>
        <v>41248</v>
      </c>
      <c r="W28" s="83">
        <f t="shared" si="41"/>
        <v>41249</v>
      </c>
      <c r="X28" s="83">
        <f t="shared" si="41"/>
        <v>41250</v>
      </c>
      <c r="Y28" s="77">
        <f t="shared" si="41"/>
        <v>41251</v>
      </c>
      <c r="Z28" s="73"/>
      <c r="AB28" s="1">
        <f ca="1">IF(INDEX(Holiday!$E:$E,ROW(),1)=0,"",INDEX(Holiday!$E:$E,ROW(),1))</f>
        <v>40742</v>
      </c>
    </row>
    <row r="29" spans="1:28" ht="12.95" customHeight="1" thickTop="1" x14ac:dyDescent="0.15">
      <c r="A29" s="73"/>
      <c r="B29" s="298">
        <f>DATE(YEAR(B23),MONTH(B23)+1,1)</f>
        <v>40969</v>
      </c>
      <c r="C29" s="78">
        <f>DATE(YEAR(B29),MONTH(B29),1)-WEEKDAY(DATE(YEAR(B29),MONTH(B29),1))+1</f>
        <v>40965</v>
      </c>
      <c r="D29" s="81">
        <f t="shared" ref="D29:I29" si="42">C29+1</f>
        <v>40966</v>
      </c>
      <c r="E29" s="81">
        <f t="shared" si="42"/>
        <v>40967</v>
      </c>
      <c r="F29" s="81">
        <f t="shared" si="42"/>
        <v>40968</v>
      </c>
      <c r="G29" s="81">
        <f t="shared" si="42"/>
        <v>40969</v>
      </c>
      <c r="H29" s="81">
        <f t="shared" si="42"/>
        <v>40970</v>
      </c>
      <c r="I29" s="75">
        <f t="shared" si="42"/>
        <v>40971</v>
      </c>
      <c r="J29" s="300"/>
      <c r="K29" s="79">
        <f>Q28+1</f>
        <v>41112</v>
      </c>
      <c r="L29" s="82">
        <f t="shared" ref="L29:Q29" si="43">K29+1</f>
        <v>41113</v>
      </c>
      <c r="M29" s="82">
        <f t="shared" si="43"/>
        <v>41114</v>
      </c>
      <c r="N29" s="82">
        <f t="shared" si="43"/>
        <v>41115</v>
      </c>
      <c r="O29" s="82">
        <f t="shared" si="43"/>
        <v>41116</v>
      </c>
      <c r="P29" s="82">
        <f t="shared" si="43"/>
        <v>41117</v>
      </c>
      <c r="Q29" s="76">
        <f t="shared" si="43"/>
        <v>41118</v>
      </c>
      <c r="R29" s="298">
        <f>DATE(YEAR(R23),MONTH(R23)+1,1)</f>
        <v>41244</v>
      </c>
      <c r="S29" s="78">
        <f>DATE(YEAR(R29),MONTH(R29),1)-WEEKDAY(DATE(YEAR(R29),MONTH(R29),1))+1</f>
        <v>41238</v>
      </c>
      <c r="T29" s="81">
        <f t="shared" ref="T29:Y29" si="44">S29+1</f>
        <v>41239</v>
      </c>
      <c r="U29" s="81">
        <f t="shared" si="44"/>
        <v>41240</v>
      </c>
      <c r="V29" s="81">
        <f t="shared" si="44"/>
        <v>41241</v>
      </c>
      <c r="W29" s="81">
        <f t="shared" si="44"/>
        <v>41242</v>
      </c>
      <c r="X29" s="81">
        <f t="shared" si="44"/>
        <v>41243</v>
      </c>
      <c r="Y29" s="75">
        <f t="shared" si="44"/>
        <v>41244</v>
      </c>
      <c r="Z29" s="73"/>
      <c r="AB29" s="1" t="str">
        <f ca="1">IF(INDEX(Holiday!$E:$E,ROW(),1)=0,"",INDEX(Holiday!$E:$E,ROW(),1))</f>
        <v/>
      </c>
    </row>
    <row r="30" spans="1:28" ht="12.95" customHeight="1" x14ac:dyDescent="0.15">
      <c r="A30" s="73"/>
      <c r="B30" s="299"/>
      <c r="C30" s="79">
        <f>I29+1</f>
        <v>40972</v>
      </c>
      <c r="D30" s="82">
        <f t="shared" ref="D30:I30" si="45">C30+1</f>
        <v>40973</v>
      </c>
      <c r="E30" s="82">
        <f t="shared" si="45"/>
        <v>40974</v>
      </c>
      <c r="F30" s="82">
        <f t="shared" si="45"/>
        <v>40975</v>
      </c>
      <c r="G30" s="82">
        <f t="shared" si="45"/>
        <v>40976</v>
      </c>
      <c r="H30" s="82">
        <f t="shared" si="45"/>
        <v>40977</v>
      </c>
      <c r="I30" s="76">
        <f t="shared" si="45"/>
        <v>40978</v>
      </c>
      <c r="J30" s="300"/>
      <c r="K30" s="79">
        <f>Q29+1</f>
        <v>41119</v>
      </c>
      <c r="L30" s="82">
        <f t="shared" ref="L30:Q30" si="46">K30+1</f>
        <v>41120</v>
      </c>
      <c r="M30" s="82">
        <f t="shared" si="46"/>
        <v>41121</v>
      </c>
      <c r="N30" s="82">
        <f t="shared" si="46"/>
        <v>41122</v>
      </c>
      <c r="O30" s="82">
        <f t="shared" si="46"/>
        <v>41123</v>
      </c>
      <c r="P30" s="82">
        <f t="shared" si="46"/>
        <v>41124</v>
      </c>
      <c r="Q30" s="76">
        <f t="shared" si="46"/>
        <v>41125</v>
      </c>
      <c r="R30" s="299"/>
      <c r="S30" s="79">
        <f>Y29+1</f>
        <v>41245</v>
      </c>
      <c r="T30" s="82">
        <f t="shared" ref="T30:Y30" si="47">S30+1</f>
        <v>41246</v>
      </c>
      <c r="U30" s="82">
        <f t="shared" si="47"/>
        <v>41247</v>
      </c>
      <c r="V30" s="82">
        <f t="shared" si="47"/>
        <v>41248</v>
      </c>
      <c r="W30" s="82">
        <f t="shared" si="47"/>
        <v>41249</v>
      </c>
      <c r="X30" s="82">
        <f t="shared" si="47"/>
        <v>41250</v>
      </c>
      <c r="Y30" s="76">
        <f t="shared" si="47"/>
        <v>41251</v>
      </c>
      <c r="Z30" s="73"/>
      <c r="AB30" s="1">
        <f ca="1">IF(INDEX(Holiday!$E:$E,ROW(),1)=0,"",INDEX(Holiday!$E:$E,ROW(),1))</f>
        <v>40805</v>
      </c>
    </row>
    <row r="31" spans="1:28" ht="12.95" customHeight="1" thickBot="1" x14ac:dyDescent="0.2">
      <c r="A31" s="73"/>
      <c r="B31" s="300">
        <f>B29</f>
        <v>40969</v>
      </c>
      <c r="C31" s="79">
        <f>I30+1</f>
        <v>40979</v>
      </c>
      <c r="D31" s="82">
        <f t="shared" ref="D31:I31" si="48">C31+1</f>
        <v>40980</v>
      </c>
      <c r="E31" s="82">
        <f t="shared" si="48"/>
        <v>40981</v>
      </c>
      <c r="F31" s="82">
        <f t="shared" si="48"/>
        <v>40982</v>
      </c>
      <c r="G31" s="82">
        <f t="shared" si="48"/>
        <v>40983</v>
      </c>
      <c r="H31" s="82">
        <f t="shared" si="48"/>
        <v>40984</v>
      </c>
      <c r="I31" s="76">
        <f t="shared" si="48"/>
        <v>40985</v>
      </c>
      <c r="J31" s="301"/>
      <c r="K31" s="80">
        <f>Q30+1</f>
        <v>41126</v>
      </c>
      <c r="L31" s="83">
        <f t="shared" ref="L31:Q31" si="49">K31+1</f>
        <v>41127</v>
      </c>
      <c r="M31" s="83">
        <f t="shared" si="49"/>
        <v>41128</v>
      </c>
      <c r="N31" s="83">
        <f t="shared" si="49"/>
        <v>41129</v>
      </c>
      <c r="O31" s="83">
        <f t="shared" si="49"/>
        <v>41130</v>
      </c>
      <c r="P31" s="83">
        <f t="shared" si="49"/>
        <v>41131</v>
      </c>
      <c r="Q31" s="77">
        <f t="shared" si="49"/>
        <v>41132</v>
      </c>
      <c r="R31" s="300">
        <f>R29</f>
        <v>41244</v>
      </c>
      <c r="S31" s="79">
        <f>Y30+1</f>
        <v>41252</v>
      </c>
      <c r="T31" s="82">
        <f t="shared" ref="T31:Y31" si="50">S31+1</f>
        <v>41253</v>
      </c>
      <c r="U31" s="82">
        <f t="shared" si="50"/>
        <v>41254</v>
      </c>
      <c r="V31" s="82">
        <f t="shared" si="50"/>
        <v>41255</v>
      </c>
      <c r="W31" s="82">
        <f t="shared" si="50"/>
        <v>41256</v>
      </c>
      <c r="X31" s="82">
        <f t="shared" si="50"/>
        <v>41257</v>
      </c>
      <c r="Y31" s="76">
        <f t="shared" si="50"/>
        <v>41258</v>
      </c>
      <c r="Z31" s="73"/>
      <c r="AB31" s="1" t="str">
        <f ca="1">IF(INDEX(Holiday!$E:$E,ROW(),1)=0,"",INDEX(Holiday!$E:$E,ROW(),1))</f>
        <v/>
      </c>
    </row>
    <row r="32" spans="1:28" ht="12.95" customHeight="1" thickTop="1" x14ac:dyDescent="0.15">
      <c r="A32" s="73"/>
      <c r="B32" s="300"/>
      <c r="C32" s="79">
        <f>I31+1</f>
        <v>40986</v>
      </c>
      <c r="D32" s="82">
        <f t="shared" ref="D32:I32" si="51">C32+1</f>
        <v>40987</v>
      </c>
      <c r="E32" s="82">
        <f t="shared" si="51"/>
        <v>40988</v>
      </c>
      <c r="F32" s="82">
        <f t="shared" si="51"/>
        <v>40989</v>
      </c>
      <c r="G32" s="82">
        <f t="shared" si="51"/>
        <v>40990</v>
      </c>
      <c r="H32" s="82">
        <f t="shared" si="51"/>
        <v>40991</v>
      </c>
      <c r="I32" s="76">
        <f t="shared" si="51"/>
        <v>40992</v>
      </c>
      <c r="J32" s="298">
        <f>DATE(YEAR(J26),MONTH(J26)+1,1)</f>
        <v>41122</v>
      </c>
      <c r="K32" s="78">
        <f>DATE(YEAR(J32),MONTH(J32),1)-WEEKDAY(DATE(YEAR(J32),MONTH(J32),1))+1</f>
        <v>41119</v>
      </c>
      <c r="L32" s="81">
        <f t="shared" ref="L32:Q32" si="52">K32+1</f>
        <v>41120</v>
      </c>
      <c r="M32" s="81">
        <f t="shared" si="52"/>
        <v>41121</v>
      </c>
      <c r="N32" s="81">
        <f t="shared" si="52"/>
        <v>41122</v>
      </c>
      <c r="O32" s="81">
        <f t="shared" si="52"/>
        <v>41123</v>
      </c>
      <c r="P32" s="81">
        <f t="shared" si="52"/>
        <v>41124</v>
      </c>
      <c r="Q32" s="75">
        <f t="shared" si="52"/>
        <v>41125</v>
      </c>
      <c r="R32" s="300"/>
      <c r="S32" s="79">
        <f>Y31+1</f>
        <v>41259</v>
      </c>
      <c r="T32" s="82">
        <f t="shared" ref="T32:Y32" si="53">S32+1</f>
        <v>41260</v>
      </c>
      <c r="U32" s="82">
        <f t="shared" si="53"/>
        <v>41261</v>
      </c>
      <c r="V32" s="82">
        <f t="shared" si="53"/>
        <v>41262</v>
      </c>
      <c r="W32" s="82">
        <f t="shared" si="53"/>
        <v>41263</v>
      </c>
      <c r="X32" s="82">
        <f t="shared" si="53"/>
        <v>41264</v>
      </c>
      <c r="Y32" s="76">
        <f t="shared" si="53"/>
        <v>41265</v>
      </c>
      <c r="Z32" s="73"/>
      <c r="AB32" s="1">
        <f ca="1">IF(INDEX(Holiday!$E:$E,ROW(),1)=0,"",INDEX(Holiday!$E:$E,ROW(),1))</f>
        <v>40809</v>
      </c>
    </row>
    <row r="33" spans="1:31" ht="12.95" customHeight="1" x14ac:dyDescent="0.15">
      <c r="A33" s="73"/>
      <c r="B33" s="300"/>
      <c r="C33" s="79">
        <f>I32+1</f>
        <v>40993</v>
      </c>
      <c r="D33" s="82">
        <f t="shared" ref="D33:I33" si="54">C33+1</f>
        <v>40994</v>
      </c>
      <c r="E33" s="82">
        <f t="shared" si="54"/>
        <v>40995</v>
      </c>
      <c r="F33" s="82">
        <f t="shared" si="54"/>
        <v>40996</v>
      </c>
      <c r="G33" s="82">
        <f t="shared" si="54"/>
        <v>40997</v>
      </c>
      <c r="H33" s="82">
        <f t="shared" si="54"/>
        <v>40998</v>
      </c>
      <c r="I33" s="76">
        <f t="shared" si="54"/>
        <v>40999</v>
      </c>
      <c r="J33" s="299"/>
      <c r="K33" s="79">
        <f>Q32+1</f>
        <v>41126</v>
      </c>
      <c r="L33" s="82">
        <f t="shared" ref="L33:Q33" si="55">K33+1</f>
        <v>41127</v>
      </c>
      <c r="M33" s="82">
        <f t="shared" si="55"/>
        <v>41128</v>
      </c>
      <c r="N33" s="82">
        <f t="shared" si="55"/>
        <v>41129</v>
      </c>
      <c r="O33" s="82">
        <f t="shared" si="55"/>
        <v>41130</v>
      </c>
      <c r="P33" s="82">
        <f t="shared" si="55"/>
        <v>41131</v>
      </c>
      <c r="Q33" s="76">
        <f t="shared" si="55"/>
        <v>41132</v>
      </c>
      <c r="R33" s="300"/>
      <c r="S33" s="79">
        <f>Y32+1</f>
        <v>41266</v>
      </c>
      <c r="T33" s="82">
        <f t="shared" ref="T33:Y33" si="56">S33+1</f>
        <v>41267</v>
      </c>
      <c r="U33" s="82">
        <f t="shared" si="56"/>
        <v>41268</v>
      </c>
      <c r="V33" s="82">
        <f t="shared" si="56"/>
        <v>41269</v>
      </c>
      <c r="W33" s="82">
        <f t="shared" si="56"/>
        <v>41270</v>
      </c>
      <c r="X33" s="82">
        <f t="shared" si="56"/>
        <v>41271</v>
      </c>
      <c r="Y33" s="76">
        <f t="shared" si="56"/>
        <v>41272</v>
      </c>
      <c r="Z33" s="73"/>
      <c r="AB33" s="1" t="str">
        <f ca="1">IF(INDEX(Holiday!$E:$E,ROW(),1)=0,"",INDEX(Holiday!$E:$E,ROW(),1))</f>
        <v/>
      </c>
    </row>
    <row r="34" spans="1:31" ht="12.95" customHeight="1" thickBot="1" x14ac:dyDescent="0.2">
      <c r="A34" s="73"/>
      <c r="B34" s="301"/>
      <c r="C34" s="80">
        <f>I33+1</f>
        <v>41000</v>
      </c>
      <c r="D34" s="83">
        <f t="shared" ref="D34:I34" si="57">C34+1</f>
        <v>41001</v>
      </c>
      <c r="E34" s="83">
        <f t="shared" si="57"/>
        <v>41002</v>
      </c>
      <c r="F34" s="83">
        <f t="shared" si="57"/>
        <v>41003</v>
      </c>
      <c r="G34" s="83">
        <f t="shared" si="57"/>
        <v>41004</v>
      </c>
      <c r="H34" s="83">
        <f t="shared" si="57"/>
        <v>41005</v>
      </c>
      <c r="I34" s="77">
        <f t="shared" si="57"/>
        <v>41006</v>
      </c>
      <c r="J34" s="300">
        <f>J32</f>
        <v>41122</v>
      </c>
      <c r="K34" s="79">
        <f>Q33+1</f>
        <v>41133</v>
      </c>
      <c r="L34" s="82">
        <f t="shared" ref="L34:Q34" si="58">K34+1</f>
        <v>41134</v>
      </c>
      <c r="M34" s="82">
        <f t="shared" si="58"/>
        <v>41135</v>
      </c>
      <c r="N34" s="82">
        <f t="shared" si="58"/>
        <v>41136</v>
      </c>
      <c r="O34" s="82">
        <f t="shared" si="58"/>
        <v>41137</v>
      </c>
      <c r="P34" s="82">
        <f t="shared" si="58"/>
        <v>41138</v>
      </c>
      <c r="Q34" s="76">
        <f t="shared" si="58"/>
        <v>41139</v>
      </c>
      <c r="R34" s="301"/>
      <c r="S34" s="80">
        <f>Y33+1</f>
        <v>41273</v>
      </c>
      <c r="T34" s="83">
        <f t="shared" ref="T34:Y34" si="59">S34+1</f>
        <v>41274</v>
      </c>
      <c r="U34" s="83">
        <f t="shared" si="59"/>
        <v>41275</v>
      </c>
      <c r="V34" s="83">
        <f t="shared" si="59"/>
        <v>41276</v>
      </c>
      <c r="W34" s="83">
        <f t="shared" si="59"/>
        <v>41277</v>
      </c>
      <c r="X34" s="83">
        <f t="shared" si="59"/>
        <v>41278</v>
      </c>
      <c r="Y34" s="77">
        <f t="shared" si="59"/>
        <v>41279</v>
      </c>
      <c r="Z34" s="73"/>
      <c r="AB34" s="1">
        <f ca="1">IF(INDEX(Holiday!$E:$E,ROW(),1)=0,"",INDEX(Holiday!$E:$E,ROW(),1))</f>
        <v>40826</v>
      </c>
    </row>
    <row r="35" spans="1:31" ht="18.2" customHeight="1" thickTop="1" x14ac:dyDescent="0.15">
      <c r="A35" s="73"/>
      <c r="B35" s="73" t="s">
        <v>2</v>
      </c>
      <c r="C35" s="73"/>
      <c r="D35" s="73"/>
      <c r="E35" s="73"/>
      <c r="F35" s="73"/>
      <c r="G35" s="73"/>
      <c r="H35" s="73"/>
      <c r="I35" s="73"/>
      <c r="J35" s="300"/>
      <c r="K35" s="79">
        <f>Q34+1</f>
        <v>41140</v>
      </c>
      <c r="L35" s="82">
        <f t="shared" ref="L35:Q35" si="60">K35+1</f>
        <v>41141</v>
      </c>
      <c r="M35" s="82">
        <f t="shared" si="60"/>
        <v>41142</v>
      </c>
      <c r="N35" s="82">
        <f t="shared" si="60"/>
        <v>41143</v>
      </c>
      <c r="O35" s="82">
        <f t="shared" si="60"/>
        <v>41144</v>
      </c>
      <c r="P35" s="82">
        <f t="shared" si="60"/>
        <v>41145</v>
      </c>
      <c r="Q35" s="76">
        <f t="shared" si="60"/>
        <v>41146</v>
      </c>
      <c r="R35" s="73"/>
      <c r="S35" s="73"/>
      <c r="T35" s="73"/>
      <c r="U35" s="73"/>
      <c r="V35" s="73"/>
      <c r="W35" s="73"/>
      <c r="X35" s="73"/>
      <c r="Y35" s="73"/>
      <c r="Z35" s="73"/>
      <c r="AB35" s="1" t="str">
        <f ca="1">IF(INDEX(Holiday!$E:$E,ROW(),1)=0,"",INDEX(Holiday!$E:$E,ROW(),1))</f>
        <v/>
      </c>
    </row>
    <row r="36" spans="1:31" ht="18.2" customHeight="1" x14ac:dyDescent="0.15">
      <c r="A36" s="73"/>
      <c r="B36" s="73" t="s">
        <v>2</v>
      </c>
      <c r="C36" s="73"/>
      <c r="D36" s="73"/>
      <c r="E36" s="73"/>
      <c r="F36" s="73"/>
      <c r="G36" s="73"/>
      <c r="H36" s="73"/>
      <c r="I36" s="73"/>
      <c r="J36" s="300"/>
      <c r="K36" s="79">
        <f>Q35+1</f>
        <v>41147</v>
      </c>
      <c r="L36" s="82">
        <f t="shared" ref="L36:Q36" si="61">K36+1</f>
        <v>41148</v>
      </c>
      <c r="M36" s="82">
        <f t="shared" si="61"/>
        <v>41149</v>
      </c>
      <c r="N36" s="82">
        <f t="shared" si="61"/>
        <v>41150</v>
      </c>
      <c r="O36" s="82">
        <f t="shared" si="61"/>
        <v>41151</v>
      </c>
      <c r="P36" s="82">
        <f t="shared" si="61"/>
        <v>41152</v>
      </c>
      <c r="Q36" s="76">
        <f t="shared" si="61"/>
        <v>41153</v>
      </c>
      <c r="R36" s="73"/>
      <c r="S36" s="73"/>
      <c r="T36" s="73"/>
      <c r="U36" s="73"/>
      <c r="V36" s="73"/>
      <c r="W36" s="73"/>
      <c r="X36" s="73"/>
      <c r="Y36" s="73"/>
      <c r="Z36" s="73"/>
      <c r="AB36" s="1">
        <f ca="1">IF(INDEX(Holiday!$E:$E,ROW(),1)=0,"",INDEX(Holiday!$E:$E,ROW(),1))</f>
        <v>40850</v>
      </c>
    </row>
    <row r="37" spans="1:31" ht="18.2" customHeight="1" thickBo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301"/>
      <c r="K37" s="80">
        <f>Q36+1</f>
        <v>41154</v>
      </c>
      <c r="L37" s="83">
        <f t="shared" ref="L37:Q37" si="62">K37+1</f>
        <v>41155</v>
      </c>
      <c r="M37" s="83">
        <f t="shared" si="62"/>
        <v>41156</v>
      </c>
      <c r="N37" s="83">
        <f t="shared" si="62"/>
        <v>41157</v>
      </c>
      <c r="O37" s="83">
        <f t="shared" si="62"/>
        <v>41158</v>
      </c>
      <c r="P37" s="83">
        <f t="shared" si="62"/>
        <v>41159</v>
      </c>
      <c r="Q37" s="77">
        <f t="shared" si="62"/>
        <v>41160</v>
      </c>
      <c r="R37" s="73"/>
      <c r="S37" s="73"/>
      <c r="T37" s="73"/>
      <c r="U37" s="73"/>
      <c r="V37" s="73"/>
      <c r="W37" s="73"/>
      <c r="X37" s="73"/>
      <c r="Y37" s="73"/>
      <c r="Z37" s="73"/>
      <c r="AB37" s="1" t="str">
        <f ca="1">IF(INDEX(Holiday!$E:$E,ROW(),1)=0,"",INDEX(Holiday!$E:$E,ROW(),1))</f>
        <v/>
      </c>
    </row>
    <row r="38" spans="1:31" ht="18.2" customHeight="1" thickTop="1" x14ac:dyDescent="0.15">
      <c r="A38" s="73"/>
      <c r="B38" s="73"/>
      <c r="C38" s="73"/>
      <c r="D38" s="73"/>
      <c r="E38" s="73"/>
      <c r="F38" s="73"/>
      <c r="G38" s="73"/>
      <c r="H38" s="73"/>
      <c r="I38" s="73"/>
      <c r="J38" s="298">
        <f>DATE(YEAR(J32),MONTH(J32)+1,1)</f>
        <v>41153</v>
      </c>
      <c r="K38" s="78">
        <f>DATE(YEAR(J38),MONTH(J38),1)-WEEKDAY(DATE(YEAR(J38),MONTH(J38),1))+1</f>
        <v>41147</v>
      </c>
      <c r="L38" s="81">
        <f t="shared" ref="L38:Q38" si="63">K38+1</f>
        <v>41148</v>
      </c>
      <c r="M38" s="81">
        <f t="shared" si="63"/>
        <v>41149</v>
      </c>
      <c r="N38" s="81">
        <f t="shared" si="63"/>
        <v>41150</v>
      </c>
      <c r="O38" s="81">
        <f t="shared" si="63"/>
        <v>41151</v>
      </c>
      <c r="P38" s="81">
        <f t="shared" si="63"/>
        <v>41152</v>
      </c>
      <c r="Q38" s="75">
        <f t="shared" si="63"/>
        <v>41153</v>
      </c>
      <c r="R38" s="73"/>
      <c r="S38" s="73"/>
      <c r="T38" s="73"/>
      <c r="U38" s="73"/>
      <c r="V38" s="73"/>
      <c r="W38" s="73"/>
      <c r="X38" s="73"/>
      <c r="Y38" s="73"/>
      <c r="Z38" s="73"/>
      <c r="AB38" s="1">
        <f ca="1">IF(INDEX(Holiday!$E:$E,ROW(),1)=0,"",INDEX(Holiday!$E:$E,ROW(),1))</f>
        <v>40870</v>
      </c>
    </row>
    <row r="39" spans="1:31" ht="18.2" customHeight="1" x14ac:dyDescent="0.15">
      <c r="A39" s="73"/>
      <c r="B39" s="73"/>
      <c r="C39" s="73"/>
      <c r="D39" s="73"/>
      <c r="E39" s="73"/>
      <c r="F39" s="73"/>
      <c r="G39" s="73"/>
      <c r="H39" s="73"/>
      <c r="I39" s="73"/>
      <c r="J39" s="299"/>
      <c r="K39" s="79">
        <f>Q38+1</f>
        <v>41154</v>
      </c>
      <c r="L39" s="82">
        <f t="shared" ref="L39:Q39" si="64">K39+1</f>
        <v>41155</v>
      </c>
      <c r="M39" s="82">
        <f t="shared" si="64"/>
        <v>41156</v>
      </c>
      <c r="N39" s="82">
        <f t="shared" si="64"/>
        <v>41157</v>
      </c>
      <c r="O39" s="82">
        <f t="shared" si="64"/>
        <v>41158</v>
      </c>
      <c r="P39" s="82">
        <f t="shared" si="64"/>
        <v>41159</v>
      </c>
      <c r="Q39" s="76">
        <f t="shared" si="64"/>
        <v>41160</v>
      </c>
      <c r="R39" s="73"/>
      <c r="S39" s="73"/>
      <c r="T39" s="73"/>
      <c r="U39" s="73"/>
      <c r="V39" s="73"/>
      <c r="W39" s="73"/>
      <c r="X39" s="73"/>
      <c r="Y39" s="73"/>
      <c r="Z39" s="73"/>
      <c r="AB39" s="1" t="str">
        <f ca="1">IF(INDEX(Holiday!$E:$E,ROW(),1)=0,"",INDEX(Holiday!$E:$E,ROW(),1))</f>
        <v/>
      </c>
    </row>
    <row r="40" spans="1:31" ht="18.2" customHeight="1" x14ac:dyDescent="0.15">
      <c r="A40" s="73"/>
      <c r="B40" s="73"/>
      <c r="C40" s="73"/>
      <c r="D40" s="73"/>
      <c r="E40" s="73"/>
      <c r="F40" s="73"/>
      <c r="G40" s="73"/>
      <c r="H40" s="73"/>
      <c r="I40" s="73"/>
      <c r="J40" s="300">
        <f>J38</f>
        <v>41153</v>
      </c>
      <c r="K40" s="79">
        <f>Q39+1</f>
        <v>41161</v>
      </c>
      <c r="L40" s="82">
        <f t="shared" ref="L40:Q40" si="65">K40+1</f>
        <v>41162</v>
      </c>
      <c r="M40" s="82">
        <f t="shared" si="65"/>
        <v>41163</v>
      </c>
      <c r="N40" s="82">
        <f t="shared" si="65"/>
        <v>41164</v>
      </c>
      <c r="O40" s="82">
        <f t="shared" si="65"/>
        <v>41165</v>
      </c>
      <c r="P40" s="82">
        <f t="shared" si="65"/>
        <v>41166</v>
      </c>
      <c r="Q40" s="76">
        <f t="shared" si="65"/>
        <v>41167</v>
      </c>
      <c r="R40" s="73"/>
      <c r="S40" s="73"/>
      <c r="T40" s="73"/>
      <c r="U40" s="73"/>
      <c r="V40" s="73"/>
      <c r="W40" s="73"/>
      <c r="X40" s="73"/>
      <c r="Y40" s="73"/>
      <c r="Z40" s="73"/>
      <c r="AB40" s="1">
        <f ca="1">IF(INDEX(Holiday!$E:$E,ROW(),1)=0,"",INDEX(Holiday!$E:$E,ROW(),1))</f>
        <v>40900</v>
      </c>
    </row>
    <row r="41" spans="1:31" ht="18.2" customHeight="1" x14ac:dyDescent="0.15">
      <c r="A41" s="73"/>
      <c r="B41" s="73"/>
      <c r="C41" s="73"/>
      <c r="D41" s="73"/>
      <c r="E41" s="73"/>
      <c r="F41" s="73"/>
      <c r="G41" s="73"/>
      <c r="H41" s="73"/>
      <c r="I41" s="73"/>
      <c r="J41" s="300"/>
      <c r="K41" s="79">
        <f>Q40+1</f>
        <v>41168</v>
      </c>
      <c r="L41" s="82">
        <f t="shared" ref="L41:Q41" si="66">K41+1</f>
        <v>41169</v>
      </c>
      <c r="M41" s="82">
        <f t="shared" si="66"/>
        <v>41170</v>
      </c>
      <c r="N41" s="82">
        <f t="shared" si="66"/>
        <v>41171</v>
      </c>
      <c r="O41" s="82">
        <f t="shared" si="66"/>
        <v>41172</v>
      </c>
      <c r="P41" s="82">
        <f t="shared" si="66"/>
        <v>41173</v>
      </c>
      <c r="Q41" s="76">
        <f t="shared" si="66"/>
        <v>41174</v>
      </c>
      <c r="R41" s="73"/>
      <c r="S41" s="73"/>
      <c r="T41" s="73"/>
      <c r="U41" s="73"/>
      <c r="V41" s="73"/>
      <c r="W41" s="73"/>
      <c r="X41" s="73"/>
      <c r="Y41" s="73"/>
      <c r="Z41" s="73"/>
      <c r="AB41" s="1" t="str">
        <f ca="1">IF(INDEX(Holiday!$E:$E,ROW(),1)=0,"",INDEX(Holiday!$E:$E,ROW(),1))</f>
        <v/>
      </c>
    </row>
    <row r="42" spans="1:31" ht="18.2" customHeight="1" x14ac:dyDescent="0.15">
      <c r="A42" s="73"/>
      <c r="B42" s="73"/>
      <c r="C42" s="73"/>
      <c r="D42" s="73"/>
      <c r="E42" s="73"/>
      <c r="F42" s="73"/>
      <c r="G42" s="73"/>
      <c r="H42" s="73"/>
      <c r="I42" s="73"/>
      <c r="J42" s="300"/>
      <c r="K42" s="79">
        <f>Q41+1</f>
        <v>41175</v>
      </c>
      <c r="L42" s="82">
        <f t="shared" ref="L42:Q42" si="67">K42+1</f>
        <v>41176</v>
      </c>
      <c r="M42" s="82">
        <f t="shared" si="67"/>
        <v>41177</v>
      </c>
      <c r="N42" s="82">
        <f t="shared" si="67"/>
        <v>41178</v>
      </c>
      <c r="O42" s="82">
        <f t="shared" si="67"/>
        <v>41179</v>
      </c>
      <c r="P42" s="82">
        <f t="shared" si="67"/>
        <v>41180</v>
      </c>
      <c r="Q42" s="76">
        <f t="shared" si="67"/>
        <v>41181</v>
      </c>
      <c r="R42" s="73"/>
      <c r="S42" s="73"/>
      <c r="T42" s="73"/>
      <c r="U42" s="73"/>
      <c r="V42" s="73"/>
      <c r="W42" s="73"/>
      <c r="X42" s="73"/>
      <c r="Y42" s="73"/>
      <c r="Z42" s="73"/>
      <c r="AB42" s="1">
        <f ca="1">IF(INDEX(Holiday!$E:$E,ROW(),1)=0,"",INDEX(Holiday!$E:$E,ROW(),1))</f>
        <v>40907</v>
      </c>
    </row>
    <row r="43" spans="1:31" ht="18.2" customHeight="1" thickBot="1" x14ac:dyDescent="0.2">
      <c r="A43" s="73"/>
      <c r="B43" s="73"/>
      <c r="C43" s="73"/>
      <c r="D43" s="73"/>
      <c r="E43" s="73"/>
      <c r="F43" s="73"/>
      <c r="G43" s="73"/>
      <c r="H43" s="73"/>
      <c r="I43" s="73"/>
      <c r="J43" s="301"/>
      <c r="K43" s="80">
        <f>Q42+1</f>
        <v>41182</v>
      </c>
      <c r="L43" s="83">
        <f t="shared" ref="L43:Q43" si="68">K43+1</f>
        <v>41183</v>
      </c>
      <c r="M43" s="83">
        <f t="shared" si="68"/>
        <v>41184</v>
      </c>
      <c r="N43" s="83">
        <f t="shared" si="68"/>
        <v>41185</v>
      </c>
      <c r="O43" s="83">
        <f t="shared" si="68"/>
        <v>41186</v>
      </c>
      <c r="P43" s="83">
        <f t="shared" si="68"/>
        <v>41187</v>
      </c>
      <c r="Q43" s="77">
        <f t="shared" si="68"/>
        <v>41188</v>
      </c>
      <c r="R43" s="73"/>
      <c r="S43" s="73"/>
      <c r="T43" s="73"/>
      <c r="U43" s="73"/>
      <c r="V43" s="73"/>
      <c r="W43" s="73"/>
      <c r="X43" s="73"/>
      <c r="Y43" s="73"/>
      <c r="Z43" s="73"/>
      <c r="AB43" s="1">
        <f ca="1">IF(INDEX(Holiday!$E:$E,ROW(),1)=0,"",INDEX(Holiday!$E:$E,ROW(),1))</f>
        <v>40908</v>
      </c>
    </row>
    <row r="44" spans="1:31" s="61" customFormat="1" ht="9.9499999999999993" customHeight="1" thickTop="1" x14ac:dyDescent="0.15">
      <c r="A44" s="74"/>
      <c r="B44" s="63"/>
      <c r="C44" s="63"/>
      <c r="D44" s="63"/>
      <c r="E44" s="63"/>
      <c r="F44" s="63"/>
      <c r="G44" s="63"/>
      <c r="H44" s="63"/>
      <c r="I44" s="63"/>
      <c r="J44" s="64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5"/>
      <c r="AB44" s="1">
        <f ca="1">IF(INDEX(Holiday!$E:$E,ROW(),1)=0,"",INDEX(Holiday!$E:$E,ROW(),1))</f>
        <v>40909</v>
      </c>
      <c r="AC44" s="65"/>
      <c r="AD44" s="65"/>
      <c r="AE44" s="65"/>
    </row>
    <row r="45" spans="1:31" s="61" customFormat="1" ht="22.15" customHeight="1" x14ac:dyDescent="0.15">
      <c r="A45" s="72"/>
      <c r="B45" s="280" t="s">
        <v>29</v>
      </c>
      <c r="C45" s="280"/>
      <c r="D45" s="280"/>
      <c r="E45" s="280"/>
      <c r="F45" s="280"/>
      <c r="G45" s="280"/>
      <c r="H45" s="280"/>
      <c r="I45" s="280"/>
      <c r="J45" s="281"/>
      <c r="K45" s="282"/>
      <c r="L45" s="282"/>
      <c r="M45" s="282"/>
      <c r="N45" s="282"/>
      <c r="O45" s="282"/>
      <c r="P45" s="282"/>
      <c r="Q45" s="282"/>
      <c r="R45" s="283" t="s">
        <v>28</v>
      </c>
      <c r="S45" s="283"/>
      <c r="T45" s="283"/>
      <c r="U45" s="284">
        <v>1</v>
      </c>
      <c r="V45" s="284"/>
      <c r="W45" s="284"/>
      <c r="X45" s="284"/>
      <c r="Y45" s="285"/>
      <c r="Z45" s="60"/>
      <c r="AA45" s="65"/>
      <c r="AB45" s="1">
        <f ca="1">IF(INDEX(Holiday!$E:$E,ROW(),1)=0,"",INDEX(Holiday!$E:$E,ROW(),1))</f>
        <v>40910</v>
      </c>
    </row>
    <row r="46" spans="1:31" s="61" customFormat="1" ht="22.15" customHeight="1" x14ac:dyDescent="0.15">
      <c r="A46" s="72"/>
      <c r="B46" s="286" t="s">
        <v>30</v>
      </c>
      <c r="C46" s="287"/>
      <c r="D46" s="287"/>
      <c r="E46" s="287"/>
      <c r="F46" s="287"/>
      <c r="G46" s="287"/>
      <c r="H46" s="287"/>
      <c r="I46" s="287"/>
      <c r="J46" s="282"/>
      <c r="K46" s="282"/>
      <c r="L46" s="282"/>
      <c r="M46" s="282"/>
      <c r="N46" s="282"/>
      <c r="O46" s="282"/>
      <c r="P46" s="282"/>
      <c r="Q46" s="282"/>
      <c r="R46" s="66"/>
      <c r="S46" s="66"/>
      <c r="T46" s="67"/>
      <c r="U46" s="288">
        <f>R7-R5</f>
        <v>365</v>
      </c>
      <c r="V46" s="288"/>
      <c r="W46" s="288"/>
      <c r="X46" s="288"/>
      <c r="Y46" s="289"/>
      <c r="Z46" s="60"/>
      <c r="AB46" s="1">
        <f ca="1">IF(INDEX(Holiday!$E:$E,ROW(),1)=0,"",INDEX(Holiday!$E:$E,ROW(),1))</f>
        <v>40911</v>
      </c>
    </row>
    <row r="47" spans="1:31" s="61" customFormat="1" ht="22.15" customHeight="1" x14ac:dyDescent="0.15">
      <c r="A47" s="72"/>
      <c r="B47" s="290" t="s">
        <v>31</v>
      </c>
      <c r="C47" s="291"/>
      <c r="D47" s="291"/>
      <c r="E47" s="291"/>
      <c r="F47" s="291"/>
      <c r="G47" s="291"/>
      <c r="H47" s="291"/>
      <c r="I47" s="291"/>
      <c r="J47" s="68"/>
      <c r="K47" s="68"/>
      <c r="L47" s="66"/>
      <c r="M47" s="66"/>
      <c r="N47" s="66"/>
      <c r="O47" s="66"/>
      <c r="P47" s="66"/>
      <c r="Q47" s="66"/>
      <c r="R47" s="69"/>
      <c r="S47" s="69"/>
      <c r="T47" s="67"/>
      <c r="U47" s="292">
        <f>U46*24</f>
        <v>8760</v>
      </c>
      <c r="V47" s="292"/>
      <c r="W47" s="292"/>
      <c r="X47" s="292"/>
      <c r="Y47" s="293"/>
      <c r="Z47" s="60"/>
      <c r="AB47" s="1" t="str">
        <f ca="1">IF(INDEX(Holiday!$E:$E,ROW(),1)=0,"",INDEX(Holiday!$E:$E,ROW(),1))</f>
        <v/>
      </c>
    </row>
    <row r="48" spans="1:31" s="61" customFormat="1" ht="22.15" customHeight="1" x14ac:dyDescent="0.15">
      <c r="A48" s="72"/>
      <c r="B48" s="294"/>
      <c r="C48" s="295"/>
      <c r="D48" s="295"/>
      <c r="E48" s="295"/>
      <c r="F48" s="295"/>
      <c r="G48" s="295"/>
      <c r="H48" s="295"/>
      <c r="I48" s="295"/>
      <c r="J48" s="68"/>
      <c r="K48" s="68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0"/>
      <c r="AB48" s="1">
        <f ca="1">IF(INDEX(Holiday!$E:$E,ROW(),1)=0,"",INDEX(Holiday!$E:$E,ROW(),1))</f>
        <v>40917</v>
      </c>
    </row>
    <row r="49" spans="1:28" s="61" customFormat="1" ht="35.1" customHeight="1" x14ac:dyDescent="0.15">
      <c r="A49" s="74"/>
      <c r="B49" s="63"/>
      <c r="C49" s="63"/>
      <c r="D49" s="63"/>
      <c r="E49" s="63"/>
      <c r="F49" s="63"/>
      <c r="G49" s="63"/>
      <c r="H49" s="63"/>
      <c r="I49" s="63"/>
      <c r="J49" s="63"/>
      <c r="K49" s="60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5"/>
      <c r="AB49" s="1" t="str">
        <f ca="1">IF(INDEX(Holiday!$E:$E,ROW(),1)=0,"",INDEX(Holiday!$E:$E,ROW(),1))</f>
        <v/>
      </c>
    </row>
    <row r="50" spans="1:28" s="61" customFormat="1" ht="8.1" customHeight="1" x14ac:dyDescent="0.15">
      <c r="A50" s="72"/>
      <c r="B50" s="296" t="s">
        <v>32</v>
      </c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70"/>
      <c r="N50" s="70"/>
      <c r="O50" s="70"/>
      <c r="P50" s="70"/>
      <c r="Q50" s="70"/>
      <c r="R50" s="70"/>
      <c r="S50" s="70"/>
      <c r="T50" s="70"/>
      <c r="U50" s="297">
        <v>40685</v>
      </c>
      <c r="V50" s="297"/>
      <c r="W50" s="297"/>
      <c r="X50" s="297"/>
      <c r="Y50" s="297"/>
      <c r="Z50" s="60"/>
      <c r="AB50" s="1">
        <f ca="1">IF(INDEX(Holiday!$E:$E,ROW(),1)=0,"",INDEX(Holiday!$E:$E,ROW(),1))</f>
        <v>40950</v>
      </c>
    </row>
    <row r="51" spans="1:28" s="61" customFormat="1" ht="5.45" customHeight="1" x14ac:dyDescent="0.15">
      <c r="A51" s="72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B51" s="1" t="str">
        <f ca="1">IF(INDEX(Holiday!$E:$E,ROW(),1)=0,"",INDEX(Holiday!$E:$E,ROW(),1))</f>
        <v/>
      </c>
    </row>
    <row r="52" spans="1:28" s="61" customFormat="1" ht="15" customHeight="1" x14ac:dyDescent="0.15">
      <c r="A52" s="71"/>
      <c r="AB52" s="1">
        <f ca="1">IF(INDEX(Holiday!$E:$E,ROW(),1)=0,"",INDEX(Holiday!$E:$E,ROW(),1))</f>
        <v>40988</v>
      </c>
    </row>
    <row r="53" spans="1:28" s="61" customFormat="1" x14ac:dyDescent="0.15">
      <c r="A53" s="72"/>
      <c r="B53" s="60"/>
      <c r="AB53" s="1" t="str">
        <f ca="1">IF(INDEX(Holiday!$E:$E,ROW(),1)=0,"",INDEX(Holiday!$E:$E,ROW(),1))</f>
        <v/>
      </c>
    </row>
    <row r="54" spans="1:28" x14ac:dyDescent="0.15">
      <c r="AB54" s="1">
        <f ca="1">IF(INDEX(Holiday!$E:$E,ROW(),1)=0,"",INDEX(Holiday!$E:$E,ROW(),1))</f>
        <v>41028</v>
      </c>
    </row>
    <row r="55" spans="1:28" x14ac:dyDescent="0.15">
      <c r="AB55" s="1">
        <f ca="1">IF(INDEX(Holiday!$E:$E,ROW(),1)=0,"",INDEX(Holiday!$E:$E,ROW(),1))</f>
        <v>41029</v>
      </c>
    </row>
    <row r="56" spans="1:28" x14ac:dyDescent="0.15">
      <c r="AB56" s="1" t="str">
        <f ca="1">IF(INDEX(Holiday!$E:$E,ROW(),1)=0,"",INDEX(Holiday!$E:$E,ROW(),1))</f>
        <v/>
      </c>
    </row>
    <row r="57" spans="1:28" x14ac:dyDescent="0.15">
      <c r="AB57" s="1">
        <f ca="1">IF(INDEX(Holiday!$E:$E,ROW(),1)=0,"",INDEX(Holiday!$E:$E,ROW(),1))</f>
        <v>41032</v>
      </c>
    </row>
    <row r="58" spans="1:28" x14ac:dyDescent="0.15">
      <c r="AB58" s="1">
        <f ca="1">IF(INDEX(Holiday!$E:$E,ROW(),1)=0,"",INDEX(Holiday!$E:$E,ROW(),1))</f>
        <v>41033</v>
      </c>
    </row>
    <row r="59" spans="1:28" x14ac:dyDescent="0.15">
      <c r="AB59" s="1">
        <f ca="1">IF(INDEX(Holiday!$E:$E,ROW(),1)=0,"",INDEX(Holiday!$E:$E,ROW(),1))</f>
        <v>41034</v>
      </c>
    </row>
    <row r="60" spans="1:28" x14ac:dyDescent="0.15">
      <c r="AB60" s="1" t="str">
        <f ca="1">IF(INDEX(Holiday!$E:$E,ROW(),1)=0,"",INDEX(Holiday!$E:$E,ROW(),1))</f>
        <v/>
      </c>
    </row>
    <row r="61" spans="1:28" x14ac:dyDescent="0.15">
      <c r="AB61" s="1">
        <f ca="1">IF(INDEX(Holiday!$E:$E,ROW(),1)=0,"",INDEX(Holiday!$E:$E,ROW(),1))</f>
        <v>41106</v>
      </c>
    </row>
    <row r="62" spans="1:28" x14ac:dyDescent="0.15">
      <c r="AB62" s="1" t="str">
        <f ca="1">IF(INDEX(Holiday!$E:$E,ROW(),1)=0,"",INDEX(Holiday!$E:$E,ROW(),1))</f>
        <v/>
      </c>
    </row>
    <row r="63" spans="1:28" x14ac:dyDescent="0.15">
      <c r="AB63" s="1">
        <f ca="1">IF(INDEX(Holiday!$E:$E,ROW(),1)=0,"",INDEX(Holiday!$E:$E,ROW(),1))</f>
        <v>41169</v>
      </c>
    </row>
    <row r="64" spans="1:28" x14ac:dyDescent="0.15">
      <c r="AB64" s="1" t="str">
        <f ca="1">IF(INDEX(Holiday!$E:$E,ROW(),1)=0,"",INDEX(Holiday!$E:$E,ROW(),1))</f>
        <v/>
      </c>
    </row>
    <row r="65" spans="28:28" x14ac:dyDescent="0.15">
      <c r="AB65" s="1">
        <f ca="1">IF(INDEX(Holiday!$E:$E,ROW(),1)=0,"",INDEX(Holiday!$E:$E,ROW(),1))</f>
        <v>41174</v>
      </c>
    </row>
    <row r="66" spans="28:28" x14ac:dyDescent="0.15">
      <c r="AB66" s="1" t="str">
        <f ca="1">IF(INDEX(Holiday!$E:$E,ROW(),1)=0,"",INDEX(Holiday!$E:$E,ROW(),1))</f>
        <v/>
      </c>
    </row>
    <row r="67" spans="28:28" x14ac:dyDescent="0.15">
      <c r="AB67" s="1">
        <f ca="1">IF(INDEX(Holiday!$E:$E,ROW(),1)=0,"",INDEX(Holiday!$E:$E,ROW(),1))</f>
        <v>41190</v>
      </c>
    </row>
    <row r="68" spans="28:28" x14ac:dyDescent="0.15">
      <c r="AB68" s="1" t="str">
        <f ca="1">IF(INDEX(Holiday!$E:$E,ROW(),1)=0,"",INDEX(Holiday!$E:$E,ROW(),1))</f>
        <v/>
      </c>
    </row>
    <row r="69" spans="28:28" x14ac:dyDescent="0.15">
      <c r="AB69" s="1">
        <f ca="1">IF(INDEX(Holiday!$E:$E,ROW(),1)=0,"",INDEX(Holiday!$E:$E,ROW(),1))</f>
        <v>41216</v>
      </c>
    </row>
    <row r="70" spans="28:28" x14ac:dyDescent="0.15">
      <c r="AB70" s="1" t="str">
        <f ca="1">IF(INDEX(Holiday!$E:$E,ROW(),1)=0,"",INDEX(Holiday!$E:$E,ROW(),1))</f>
        <v/>
      </c>
    </row>
    <row r="71" spans="28:28" x14ac:dyDescent="0.15">
      <c r="AB71" s="1">
        <f ca="1">IF(INDEX(Holiday!$E:$E,ROW(),1)=0,"",INDEX(Holiday!$E:$E,ROW(),1))</f>
        <v>41236</v>
      </c>
    </row>
    <row r="72" spans="28:28" x14ac:dyDescent="0.15">
      <c r="AB72" s="1" t="str">
        <f ca="1">IF(INDEX(Holiday!$E:$E,ROW(),1)=0,"",INDEX(Holiday!$E:$E,ROW(),1))</f>
        <v/>
      </c>
    </row>
    <row r="73" spans="28:28" x14ac:dyDescent="0.15">
      <c r="AB73" s="1">
        <f ca="1">IF(INDEX(Holiday!$E:$E,ROW(),1)=0,"",INDEX(Holiday!$E:$E,ROW(),1))</f>
        <v>41266</v>
      </c>
    </row>
    <row r="74" spans="28:28" x14ac:dyDescent="0.15">
      <c r="AB74" s="1">
        <f ca="1">IF(INDEX(Holiday!$E:$E,ROW(),1)=0,"",INDEX(Holiday!$E:$E,ROW(),1))</f>
        <v>41267</v>
      </c>
    </row>
    <row r="75" spans="28:28" x14ac:dyDescent="0.15">
      <c r="AB75" s="1">
        <f ca="1">IF(INDEX(Holiday!$E:$E,ROW(),1)=0,"",INDEX(Holiday!$E:$E,ROW(),1))</f>
        <v>41273</v>
      </c>
    </row>
    <row r="76" spans="28:28" x14ac:dyDescent="0.15">
      <c r="AB76" s="1">
        <f ca="1">IF(INDEX(Holiday!$E:$E,ROW(),1)=0,"",INDEX(Holiday!$E:$E,ROW(),1))</f>
        <v>41274</v>
      </c>
    </row>
    <row r="77" spans="28:28" x14ac:dyDescent="0.15">
      <c r="AB77" s="1">
        <f ca="1">IF(INDEX(Holiday!$E:$E,ROW(),1)=0,"",INDEX(Holiday!$E:$E,ROW(),1))</f>
        <v>41275</v>
      </c>
    </row>
    <row r="78" spans="28:28" x14ac:dyDescent="0.15">
      <c r="AB78" s="1">
        <f ca="1">IF(INDEX(Holiday!$E:$E,ROW(),1)=0,"",INDEX(Holiday!$E:$E,ROW(),1))</f>
        <v>41276</v>
      </c>
    </row>
    <row r="79" spans="28:28" x14ac:dyDescent="0.15">
      <c r="AB79" s="1">
        <f ca="1">IF(INDEX(Holiday!$E:$E,ROW(),1)=0,"",INDEX(Holiday!$E:$E,ROW(),1))</f>
        <v>41277</v>
      </c>
    </row>
    <row r="80" spans="28:28" x14ac:dyDescent="0.15">
      <c r="AB80" s="1" t="str">
        <f ca="1">IF(INDEX(Holiday!$E:$E,ROW(),1)=0,"",INDEX(Holiday!$E:$E,ROW(),1))</f>
        <v/>
      </c>
    </row>
    <row r="81" spans="28:28" x14ac:dyDescent="0.15">
      <c r="AB81" s="1">
        <f ca="1">IF(INDEX(Holiday!$E:$E,ROW(),1)=0,"",INDEX(Holiday!$E:$E,ROW(),1))</f>
        <v>41288</v>
      </c>
    </row>
    <row r="82" spans="28:28" x14ac:dyDescent="0.15">
      <c r="AB82" s="1" t="str">
        <f ca="1">IF(INDEX(Holiday!$E:$E,ROW(),1)=0,"",INDEX(Holiday!$E:$E,ROW(),1))</f>
        <v/>
      </c>
    </row>
    <row r="83" spans="28:28" x14ac:dyDescent="0.15">
      <c r="AB83" s="1">
        <f ca="1">IF(INDEX(Holiday!$E:$E,ROW(),1)=0,"",INDEX(Holiday!$E:$E,ROW(),1))</f>
        <v>41316</v>
      </c>
    </row>
    <row r="84" spans="28:28" x14ac:dyDescent="0.15">
      <c r="AB84" s="1" t="str">
        <f ca="1">IF(INDEX(Holiday!$E:$E,ROW(),1)=0,"",INDEX(Holiday!$E:$E,ROW(),1))</f>
        <v/>
      </c>
    </row>
    <row r="85" spans="28:28" x14ac:dyDescent="0.15">
      <c r="AB85" s="1">
        <f ca="1">IF(INDEX(Holiday!$E:$E,ROW(),1)=0,"",INDEX(Holiday!$E:$E,ROW(),1))</f>
        <v>41353</v>
      </c>
    </row>
    <row r="86" spans="28:28" x14ac:dyDescent="0.15">
      <c r="AB86" s="1" t="str">
        <f ca="1">IF(INDEX(Holiday!$E:$E,ROW(),1)=0,"",INDEX(Holiday!$E:$E,ROW(),1))</f>
        <v/>
      </c>
    </row>
    <row r="87" spans="28:28" x14ac:dyDescent="0.15">
      <c r="AB87" s="1">
        <f ca="1">IF(INDEX(Holiday!$E:$E,ROW(),1)=0,"",INDEX(Holiday!$E:$E,ROW(),1))</f>
        <v>41393</v>
      </c>
    </row>
    <row r="88" spans="28:28" x14ac:dyDescent="0.15">
      <c r="AB88" s="1" t="str">
        <f ca="1">IF(INDEX(Holiday!$E:$E,ROW(),1)=0,"",INDEX(Holiday!$E:$E,ROW(),1))</f>
        <v/>
      </c>
    </row>
    <row r="89" spans="28:28" x14ac:dyDescent="0.15">
      <c r="AB89" s="1" t="str">
        <f ca="1">IF(INDEX(Holiday!$E:$E,ROW(),1)=0,"",INDEX(Holiday!$E:$E,ROW(),1))</f>
        <v/>
      </c>
    </row>
    <row r="90" spans="28:28" x14ac:dyDescent="0.15">
      <c r="AB90" s="1">
        <f ca="1">IF(INDEX(Holiday!$E:$E,ROW(),1)=0,"",INDEX(Holiday!$E:$E,ROW(),1))</f>
        <v>41397</v>
      </c>
    </row>
    <row r="91" spans="28:28" x14ac:dyDescent="0.15">
      <c r="AB91" s="1">
        <f ca="1">IF(INDEX(Holiday!$E:$E,ROW(),1)=0,"",INDEX(Holiday!$E:$E,ROW(),1))</f>
        <v>41398</v>
      </c>
    </row>
    <row r="92" spans="28:28" x14ac:dyDescent="0.15">
      <c r="AB92" s="1">
        <f ca="1">IF(INDEX(Holiday!$E:$E,ROW(),1)=0,"",INDEX(Holiday!$E:$E,ROW(),1))</f>
        <v>41399</v>
      </c>
    </row>
    <row r="93" spans="28:28" x14ac:dyDescent="0.15">
      <c r="AB93" s="1">
        <f ca="1">IF(INDEX(Holiday!$E:$E,ROW(),1)=0,"",INDEX(Holiday!$E:$E,ROW(),1))</f>
        <v>41400</v>
      </c>
    </row>
    <row r="94" spans="28:28" x14ac:dyDescent="0.15">
      <c r="AB94" s="1">
        <f ca="1">IF(INDEX(Holiday!$E:$E,ROW(),1)=0,"",INDEX(Holiday!$E:$E,ROW(),1))</f>
        <v>41470</v>
      </c>
    </row>
    <row r="95" spans="28:28" x14ac:dyDescent="0.15">
      <c r="AB95" s="1" t="str">
        <f ca="1">IF(INDEX(Holiday!$E:$E,ROW(),1)=0,"",INDEX(Holiday!$E:$E,ROW(),1))</f>
        <v/>
      </c>
    </row>
    <row r="96" spans="28:28" x14ac:dyDescent="0.15">
      <c r="AB96" s="1">
        <f ca="1">IF(INDEX(Holiday!$E:$E,ROW(),1)=0,"",INDEX(Holiday!$E:$E,ROW(),1))</f>
        <v>41533</v>
      </c>
    </row>
    <row r="97" spans="28:28" x14ac:dyDescent="0.15">
      <c r="AB97" s="1" t="str">
        <f ca="1">IF(INDEX(Holiday!$E:$E,ROW(),1)=0,"",INDEX(Holiday!$E:$E,ROW(),1))</f>
        <v/>
      </c>
    </row>
    <row r="98" spans="28:28" x14ac:dyDescent="0.15">
      <c r="AB98" s="1">
        <f ca="1">IF(INDEX(Holiday!$E:$E,ROW(),1)=0,"",INDEX(Holiday!$E:$E,ROW(),1))</f>
        <v>41540</v>
      </c>
    </row>
    <row r="99" spans="28:28" x14ac:dyDescent="0.15">
      <c r="AB99" s="1" t="str">
        <f ca="1">IF(INDEX(Holiday!$E:$E,ROW(),1)=0,"",INDEX(Holiday!$E:$E,ROW(),1))</f>
        <v/>
      </c>
    </row>
    <row r="100" spans="28:28" x14ac:dyDescent="0.15">
      <c r="AB100" s="1">
        <f ca="1">IF(INDEX(Holiday!$E:$E,ROW(),1)=0,"",INDEX(Holiday!$E:$E,ROW(),1))</f>
        <v>41561</v>
      </c>
    </row>
    <row r="101" spans="28:28" x14ac:dyDescent="0.15">
      <c r="AB101" s="1" t="str">
        <f ca="1">IF(INDEX(Holiday!$E:$E,ROW(),1)=0,"",INDEX(Holiday!$E:$E,ROW(),1))</f>
        <v/>
      </c>
    </row>
    <row r="102" spans="28:28" x14ac:dyDescent="0.15">
      <c r="AB102" s="1">
        <f ca="1">IF(INDEX(Holiday!$E:$E,ROW(),1)=0,"",INDEX(Holiday!$E:$E,ROW(),1))</f>
        <v>41581</v>
      </c>
    </row>
    <row r="103" spans="28:28" x14ac:dyDescent="0.15">
      <c r="AB103" s="1">
        <f ca="1">IF(INDEX(Holiday!$E:$E,ROW(),1)=0,"",INDEX(Holiday!$E:$E,ROW(),1))</f>
        <v>41582</v>
      </c>
    </row>
    <row r="104" spans="28:28" x14ac:dyDescent="0.15">
      <c r="AB104" s="1">
        <f ca="1">IF(INDEX(Holiday!$E:$E,ROW(),1)=0,"",INDEX(Holiday!$E:$E,ROW(),1))</f>
        <v>41601</v>
      </c>
    </row>
    <row r="105" spans="28:28" x14ac:dyDescent="0.15">
      <c r="AB105" s="1" t="str">
        <f ca="1">IF(INDEX(Holiday!$E:$E,ROW(),1)=0,"",INDEX(Holiday!$E:$E,ROW(),1))</f>
        <v/>
      </c>
    </row>
    <row r="106" spans="28:28" x14ac:dyDescent="0.15">
      <c r="AB106" s="1">
        <f ca="1">IF(INDEX(Holiday!$E:$E,ROW(),1)=0,"",INDEX(Holiday!$E:$E,ROW(),1))</f>
        <v>41631</v>
      </c>
    </row>
    <row r="107" spans="28:28" x14ac:dyDescent="0.15">
      <c r="AB107" s="1" t="str">
        <f ca="1">IF(INDEX(Holiday!$E:$E,ROW(),1)=0,"",INDEX(Holiday!$E:$E,ROW(),1))</f>
        <v/>
      </c>
    </row>
    <row r="108" spans="28:28" x14ac:dyDescent="0.15">
      <c r="AB108" s="1">
        <f ca="1">IF(INDEX(Holiday!$E:$E,ROW(),1)=0,"",INDEX(Holiday!$E:$E,ROW(),1))</f>
        <v>41638</v>
      </c>
    </row>
    <row r="109" spans="28:28" x14ac:dyDescent="0.15">
      <c r="AB109" s="1">
        <f ca="1">IF(INDEX(Holiday!$E:$E,ROW(),1)=0,"",INDEX(Holiday!$E:$E,ROW(),1))</f>
        <v>41639</v>
      </c>
    </row>
    <row r="110" spans="28:28" x14ac:dyDescent="0.15">
      <c r="AB110" s="1" t="str">
        <f>IF(INDEX(Holiday!$E:$E,ROW(),1)=0,"",INDEX(Holiday!$E:$E,ROW(),1))</f>
        <v/>
      </c>
    </row>
    <row r="111" spans="28:28" x14ac:dyDescent="0.15">
      <c r="AB111" s="1" t="str">
        <f>IF(INDEX(Holiday!$E:$E,ROW(),1)=0,"",INDEX(Holiday!$E:$E,ROW(),1))</f>
        <v/>
      </c>
    </row>
    <row r="112" spans="28:28" x14ac:dyDescent="0.15">
      <c r="AB112" s="1" t="str">
        <f>IF(INDEX(Holiday!$E:$E,ROW(),1)=0,"",INDEX(Holiday!$E:$E,ROW(),1))</f>
        <v/>
      </c>
    </row>
    <row r="113" spans="28:28" x14ac:dyDescent="0.15">
      <c r="AB113" s="1" t="str">
        <f>IF(INDEX(Holiday!$E:$E,ROW(),1)=0,"",INDEX(Holiday!$E:$E,ROW(),1))</f>
        <v/>
      </c>
    </row>
    <row r="114" spans="28:28" x14ac:dyDescent="0.15">
      <c r="AB114" s="1" t="str">
        <f>IF(INDEX(Holiday!$E:$E,ROW(),1)=0,"",INDEX(Holiday!$E:$E,ROW(),1))</f>
        <v/>
      </c>
    </row>
    <row r="115" spans="28:28" x14ac:dyDescent="0.15">
      <c r="AB115" s="1" t="str">
        <f>IF(INDEX(Holiday!$E:$E,ROW(),1)=0,"",INDEX(Holiday!$E:$E,ROW(),1))</f>
        <v/>
      </c>
    </row>
    <row r="116" spans="28:28" x14ac:dyDescent="0.15">
      <c r="AB116" s="1" t="str">
        <f>IF(INDEX(Holiday!$E:$E,ROW(),1)=0,"",INDEX(Holiday!$E:$E,ROW(),1))</f>
        <v/>
      </c>
    </row>
    <row r="117" spans="28:28" x14ac:dyDescent="0.15">
      <c r="AB117" s="1" t="str">
        <f>IF(INDEX(Holiday!$E:$E,ROW(),1)=0,"",INDEX(Holiday!$E:$E,ROW(),1))</f>
        <v/>
      </c>
    </row>
    <row r="118" spans="28:28" x14ac:dyDescent="0.15">
      <c r="AB118" s="1" t="str">
        <f>IF(INDEX(Holiday!$E:$E,ROW(),1)=0,"",INDEX(Holiday!$E:$E,ROW(),1))</f>
        <v/>
      </c>
    </row>
    <row r="119" spans="28:28" x14ac:dyDescent="0.15">
      <c r="AB119" s="1" t="str">
        <f>IF(INDEX(Holiday!$E:$E,ROW(),1)=0,"",INDEX(Holiday!$E:$E,ROW(),1))</f>
        <v/>
      </c>
    </row>
    <row r="120" spans="28:28" x14ac:dyDescent="0.15">
      <c r="AB120" s="1" t="str">
        <f>IF(INDEX(Holiday!$E:$E,ROW(),1)=0,"",INDEX(Holiday!$E:$E,ROW(),1))</f>
        <v/>
      </c>
    </row>
  </sheetData>
  <sheetCalcPr fullCalcOnLoad="1"/>
  <mergeCells count="44">
    <mergeCell ref="J34:J37"/>
    <mergeCell ref="J38:J39"/>
    <mergeCell ref="J40:J43"/>
    <mergeCell ref="R17:R18"/>
    <mergeCell ref="R19:R22"/>
    <mergeCell ref="R23:R24"/>
    <mergeCell ref="R25:R28"/>
    <mergeCell ref="R29:R30"/>
    <mergeCell ref="R31:R34"/>
    <mergeCell ref="J22:J25"/>
    <mergeCell ref="J26:J27"/>
    <mergeCell ref="J28:J31"/>
    <mergeCell ref="J32:J33"/>
    <mergeCell ref="B19:B22"/>
    <mergeCell ref="B23:B24"/>
    <mergeCell ref="B25:B28"/>
    <mergeCell ref="B29:B30"/>
    <mergeCell ref="J16:J19"/>
    <mergeCell ref="J20:J21"/>
    <mergeCell ref="B47:I47"/>
    <mergeCell ref="U47:Y47"/>
    <mergeCell ref="B48:I48"/>
    <mergeCell ref="B50:L50"/>
    <mergeCell ref="U50:Y50"/>
    <mergeCell ref="J8:J9"/>
    <mergeCell ref="J10:J13"/>
    <mergeCell ref="J14:J15"/>
    <mergeCell ref="B31:B34"/>
    <mergeCell ref="B17:B18"/>
    <mergeCell ref="B45:I45"/>
    <mergeCell ref="J45:Q46"/>
    <mergeCell ref="R45:T45"/>
    <mergeCell ref="U45:Y45"/>
    <mergeCell ref="B46:I46"/>
    <mergeCell ref="U46:Y46"/>
    <mergeCell ref="B6:K6"/>
    <mergeCell ref="R6:Y6"/>
    <mergeCell ref="B7:E7"/>
    <mergeCell ref="G7:K7"/>
    <mergeCell ref="R7:Y7"/>
    <mergeCell ref="B3:Y3"/>
    <mergeCell ref="B4:Q5"/>
    <mergeCell ref="R4:Y4"/>
    <mergeCell ref="R5:Y5"/>
  </mergeCells>
  <phoneticPr fontId="1"/>
  <conditionalFormatting sqref="C17:I22">
    <cfRule type="expression" dxfId="50" priority="1" stopIfTrue="1">
      <formula>MONTH(C17)&lt;&gt;MONTH($B$17)</formula>
    </cfRule>
    <cfRule type="expression" dxfId="49" priority="2" stopIfTrue="1">
      <formula>AND(MONTH(C17)=MONTH($B$17),NOT(ISERROR(MATCH(C17,$AB$1:$AB$150,0))))</formula>
    </cfRule>
  </conditionalFormatting>
  <conditionalFormatting sqref="C23:I28">
    <cfRule type="expression" dxfId="48" priority="3" stopIfTrue="1">
      <formula>MONTH(C23)&lt;&gt;MONTH($B$23)</formula>
    </cfRule>
    <cfRule type="expression" dxfId="47" priority="4" stopIfTrue="1">
      <formula>AND(MONTH(C23)=MONTH($B$23),NOT(ISERROR(MATCH(C23,$AB$1:$AB$150,0))))</formula>
    </cfRule>
  </conditionalFormatting>
  <conditionalFormatting sqref="C29:I34">
    <cfRule type="expression" dxfId="46" priority="5" stopIfTrue="1">
      <formula>MONTH(C29)&lt;&gt;MONTH($B$29)</formula>
    </cfRule>
    <cfRule type="expression" dxfId="45" priority="6" stopIfTrue="1">
      <formula>AND(MONTH(C29)=MONTH($B$29),NOT(ISERROR(MATCH(C29,$AB$1:$AB$150,0))))</formula>
    </cfRule>
  </conditionalFormatting>
  <conditionalFormatting sqref="K8:Q13">
    <cfRule type="expression" dxfId="44" priority="7" stopIfTrue="1">
      <formula>MONTH(K8)&lt;&gt;MONTH($J$8)</formula>
    </cfRule>
    <cfRule type="expression" dxfId="43" priority="8" stopIfTrue="1">
      <formula>AND(MONTH(K8)=MONTH($J$8),NOT(ISERROR(MATCH(K8,$AB$1:$AB$150,0))))</formula>
    </cfRule>
  </conditionalFormatting>
  <conditionalFormatting sqref="K14:Q19">
    <cfRule type="expression" dxfId="42" priority="9" stopIfTrue="1">
      <formula>MONTH(K14)&lt;&gt;MONTH($J$14)</formula>
    </cfRule>
    <cfRule type="expression" dxfId="41" priority="10" stopIfTrue="1">
      <formula>AND(MONTH(K14)=MONTH($J$14),NOT(ISERROR(MATCH(K14,$AB$1:$AB$150,0))))</formula>
    </cfRule>
  </conditionalFormatting>
  <conditionalFormatting sqref="K20:Q25">
    <cfRule type="expression" dxfId="40" priority="11" stopIfTrue="1">
      <formula>MONTH(K20)&lt;&gt;MONTH($J$20)</formula>
    </cfRule>
    <cfRule type="expression" dxfId="39" priority="12" stopIfTrue="1">
      <formula>AND(MONTH(K20)=MONTH($J$20),NOT(ISERROR(MATCH(K20,$AB$1:$AB$150,0))))</formula>
    </cfRule>
  </conditionalFormatting>
  <conditionalFormatting sqref="K26:Q31">
    <cfRule type="expression" dxfId="38" priority="13" stopIfTrue="1">
      <formula>MONTH(K26)&lt;&gt;MONTH($J$26)</formula>
    </cfRule>
    <cfRule type="expression" dxfId="37" priority="14" stopIfTrue="1">
      <formula>AND(MONTH(K26)=MONTH($J$26),NOT(ISERROR(MATCH(K26,$AB$1:$AB$150,0))))</formula>
    </cfRule>
  </conditionalFormatting>
  <conditionalFormatting sqref="K32:Q37">
    <cfRule type="expression" dxfId="36" priority="15" stopIfTrue="1">
      <formula>MONTH(K32)&lt;&gt;MONTH($J$32)</formula>
    </cfRule>
    <cfRule type="expression" dxfId="35" priority="16" stopIfTrue="1">
      <formula>AND(MONTH(K32)=MONTH($J$32),NOT(ISERROR(MATCH(K32,$AB$1:$AB$150,0))))</formula>
    </cfRule>
  </conditionalFormatting>
  <conditionalFormatting sqref="K38:Q43">
    <cfRule type="expression" dxfId="34" priority="17" stopIfTrue="1">
      <formula>MONTH(K38)&lt;&gt;MONTH($J$38)</formula>
    </cfRule>
    <cfRule type="expression" dxfId="33" priority="18" stopIfTrue="1">
      <formula>AND(MONTH(K38)=MONTH($J$38),NOT(ISERROR(MATCH(K38,$AB$1:$AB$150,0))))</formula>
    </cfRule>
  </conditionalFormatting>
  <conditionalFormatting sqref="S17:Y22">
    <cfRule type="expression" dxfId="32" priority="19" stopIfTrue="1">
      <formula>MONTH(S17)&lt;&gt;MONTH($R$17)</formula>
    </cfRule>
    <cfRule type="expression" dxfId="31" priority="20" stopIfTrue="1">
      <formula>AND(MONTH(S17)=MONTH($R$17),NOT(ISERROR(MATCH(S17,$AB$1:$AB$150,0))))</formula>
    </cfRule>
  </conditionalFormatting>
  <conditionalFormatting sqref="S23:Y28">
    <cfRule type="expression" dxfId="30" priority="21" stopIfTrue="1">
      <formula>MONTH(S23)&lt;&gt;MONTH($R$23)</formula>
    </cfRule>
    <cfRule type="expression" dxfId="29" priority="22" stopIfTrue="1">
      <formula>AND(MONTH(S23)=MONTH($R$23),NOT(ISERROR(MATCH(S23,$AB$1:$AB$150,0))))</formula>
    </cfRule>
  </conditionalFormatting>
  <conditionalFormatting sqref="S29:Y34">
    <cfRule type="expression" dxfId="28" priority="23" stopIfTrue="1">
      <formula>MONTH(S29)&lt;&gt;MONTH($R$29)</formula>
    </cfRule>
    <cfRule type="expression" dxfId="27" priority="24" stopIfTrue="1">
      <formula>AND(MONTH(S29)=MONTH($R$29),NOT(ISERROR(MATCH(S29,$AB$1:$AB$150,0))))</formula>
    </cfRule>
  </conditionalFormatting>
  <printOptions horizontalCentered="1" verticalCentered="1"/>
  <pageMargins left="0" right="0" top="0" bottom="0" header="0" footer="0"/>
  <pageSetup paperSize="9" orientation="portrait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50" r:id="rId4" name="SpinButton2">
          <controlPr defaultSize="0" print="0" autoLine="0" autoPict="0" linkedCell="Holiday!B1" r:id="rId5">
            <anchor moveWithCells="1">
              <from>
                <xdr:col>20</xdr:col>
                <xdr:colOff>0</xdr:colOff>
                <xdr:row>3</xdr:row>
                <xdr:rowOff>0</xdr:rowOff>
              </from>
              <to>
                <xdr:col>22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6150" r:id="rId4" name="SpinButton2"/>
      </mc:Fallback>
    </mc:AlternateContent>
    <mc:AlternateContent xmlns:mc="http://schemas.openxmlformats.org/markup-compatibility/2006">
      <mc:Choice Requires="x14">
        <control shapeId="6149" r:id="rId6" name="SpinButton1">
          <controlPr defaultSize="0" print="0" autoLine="0" autoPict="0" linkedCell="Holiday!B2" r:id="rId5">
            <anchor moveWithCells="1">
              <from>
                <xdr:col>23</xdr:col>
                <xdr:colOff>0</xdr:colOff>
                <xdr:row>3</xdr:row>
                <xdr:rowOff>0</xdr:rowOff>
              </from>
              <to>
                <xdr:col>25</xdr:col>
                <xdr:colOff>0</xdr:colOff>
                <xdr:row>4</xdr:row>
                <xdr:rowOff>0</xdr:rowOff>
              </to>
            </anchor>
          </controlPr>
        </control>
      </mc:Choice>
      <mc:Fallback>
        <control shapeId="6149" r:id="rId6" name="Spi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Menu</vt:lpstr>
      <vt:lpstr>Schedule</vt:lpstr>
      <vt:lpstr>組織名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Holiday</vt:lpstr>
      <vt:lpstr>Menu!Print_Area</vt:lpstr>
      <vt:lpstr>Sheet1!Print_Area</vt:lpstr>
      <vt:lpstr>Sheet10!Print_Area</vt:lpstr>
      <vt:lpstr>Sheet11!Print_Area</vt:lpstr>
      <vt:lpstr>Sheet2!Print_Area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Shigeharu hashimoto</dc:creator>
  <cp:lastModifiedBy>user</cp:lastModifiedBy>
  <cp:lastPrinted>2012-05-10T00:51:04Z</cp:lastPrinted>
  <dcterms:created xsi:type="dcterms:W3CDTF">2011-01-04T08:47:40Z</dcterms:created>
  <dcterms:modified xsi:type="dcterms:W3CDTF">2023-05-12T05:54:18Z</dcterms:modified>
</cp:coreProperties>
</file>