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1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ls-hashimoto\calendar\"/>
    </mc:Choice>
  </mc:AlternateContent>
  <xr:revisionPtr revIDLastSave="0" documentId="13_ncr:40009_{22273318-FCB2-410D-BA17-622749DE953E}" xr6:coauthVersionLast="47" xr6:coauthVersionMax="47" xr10:uidLastSave="{00000000-0000-0000-0000-000000000000}"/>
  <bookViews>
    <workbookView xWindow="58545" yWindow="15000" windowWidth="22650" windowHeight="15540"/>
  </bookViews>
  <sheets>
    <sheet name="Menu" sheetId="12" r:id="rId1"/>
    <sheet name="組織名" sheetId="7" r:id="rId2"/>
    <sheet name="Sheet1" sheetId="2" r:id="rId3"/>
    <sheet name="Sheet2" sheetId="4" r:id="rId4"/>
    <sheet name="Sheet3" sheetId="3" r:id="rId5"/>
    <sheet name="Sheet4" sheetId="1" r:id="rId6"/>
    <sheet name="Sheet5" sheetId="6" r:id="rId7"/>
    <sheet name="Sheet6" sheetId="8" r:id="rId8"/>
    <sheet name="Sheet7" sheetId="9" r:id="rId9"/>
    <sheet name="Sheet8" sheetId="10" r:id="rId10"/>
    <sheet name="Sheet9" sheetId="11" r:id="rId11"/>
    <sheet name="Sheet10" sheetId="13" r:id="rId12"/>
    <sheet name="Sheet11" sheetId="14" r:id="rId13"/>
    <sheet name="Holiday" sheetId="5" r:id="rId14"/>
  </sheets>
  <definedNames>
    <definedName name="_xlnm.Print_Area" localSheetId="0">Menu!$A$1:$E$9</definedName>
    <definedName name="_xlnm.Print_Area" localSheetId="2">Sheet1!$A$1:$U$36</definedName>
    <definedName name="_xlnm.Print_Area" localSheetId="11">Sheet10!$A$1:$S$68</definedName>
    <definedName name="_xlnm.Print_Area" localSheetId="12">Sheet11!$B$1:$AB$59</definedName>
    <definedName name="_xlnm.Print_Area" localSheetId="3">Sheet2!$A$1:$U$36</definedName>
    <definedName name="_xlnm.Print_Area" localSheetId="4">Sheet3!$A$1:$G$29</definedName>
    <definedName name="_xlnm.Print_Area" localSheetId="5">Sheet4!$A$1:$G$29</definedName>
    <definedName name="_xlnm.Print_Area" localSheetId="6">Sheet5!$A$1:$AG$27</definedName>
    <definedName name="_xlnm.Print_Area" localSheetId="7">Sheet6!$B$2:$Y$50</definedName>
    <definedName name="_xlnm.Print_Area" localSheetId="8">Sheet7!$A$1:$G$33</definedName>
    <definedName name="_xlnm.Print_Area" localSheetId="9">Sheet8!$A$1:$G$49</definedName>
    <definedName name="_xlnm.Print_Area" localSheetId="10">Sheet9!$A$1:$P$18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4" l="1"/>
  <c r="B2" i="14" s="1"/>
  <c r="B13" i="5"/>
  <c r="E13" i="5"/>
  <c r="AB13" i="8" s="1"/>
  <c r="B14" i="5"/>
  <c r="C14" i="5"/>
  <c r="D14" i="5"/>
  <c r="E14" i="5" s="1"/>
  <c r="AE14" i="14" s="1"/>
  <c r="B15" i="5"/>
  <c r="B16" i="5" s="1"/>
  <c r="C16" i="5" s="1"/>
  <c r="D16" i="5" s="1"/>
  <c r="E16" i="5" s="1"/>
  <c r="I16" i="9" s="1"/>
  <c r="E15" i="5"/>
  <c r="U15" i="13" s="1"/>
  <c r="B17" i="5"/>
  <c r="B18" i="5" s="1"/>
  <c r="E17" i="5"/>
  <c r="AE17" i="14" s="1"/>
  <c r="B21" i="5"/>
  <c r="B22" i="5" s="1"/>
  <c r="C22" i="5" s="1"/>
  <c r="D22" i="5" s="1"/>
  <c r="E22" i="5" s="1"/>
  <c r="E21" i="5"/>
  <c r="R21" i="11" s="1"/>
  <c r="E23" i="5"/>
  <c r="AE23" i="14" s="1"/>
  <c r="B24" i="5"/>
  <c r="E24" i="5" s="1"/>
  <c r="W24" i="4" s="1"/>
  <c r="B25" i="5"/>
  <c r="E25" i="5" s="1"/>
  <c r="AE25" i="14" s="1"/>
  <c r="B26" i="5"/>
  <c r="B27" i="5" s="1"/>
  <c r="C27" i="5" s="1"/>
  <c r="E26" i="5"/>
  <c r="D27" i="5"/>
  <c r="E27" i="5" s="1"/>
  <c r="I27" i="1" s="1"/>
  <c r="B28" i="5"/>
  <c r="B29" i="5" s="1"/>
  <c r="C29" i="5" s="1"/>
  <c r="E28" i="5"/>
  <c r="AE28" i="14" s="1"/>
  <c r="D29" i="5"/>
  <c r="E29" i="5" s="1"/>
  <c r="AE29" i="14" s="1"/>
  <c r="B30" i="5"/>
  <c r="B31" i="5" s="1"/>
  <c r="E30" i="5"/>
  <c r="AE30" i="14" s="1"/>
  <c r="B34" i="5"/>
  <c r="B35" i="5" s="1"/>
  <c r="C35" i="5" s="1"/>
  <c r="E34" i="5"/>
  <c r="AE34" i="14" s="1"/>
  <c r="D35" i="5"/>
  <c r="E35" i="5" s="1"/>
  <c r="B36" i="5"/>
  <c r="B37" i="5" s="1"/>
  <c r="C37" i="5" s="1"/>
  <c r="D37" i="5" s="1"/>
  <c r="E37" i="5" s="1"/>
  <c r="R37" i="11" s="1"/>
  <c r="E36" i="5"/>
  <c r="AE36" i="14" s="1"/>
  <c r="B38" i="5"/>
  <c r="B39" i="5" s="1"/>
  <c r="C39" i="5" s="1"/>
  <c r="D39" i="5" s="1"/>
  <c r="E39" i="5" s="1"/>
  <c r="I39" i="3" s="1"/>
  <c r="E38" i="5"/>
  <c r="I38" i="10" s="1"/>
  <c r="B40" i="5"/>
  <c r="B41" i="5" s="1"/>
  <c r="C41" i="5" s="1"/>
  <c r="E40" i="5"/>
  <c r="AE40" i="14" s="1"/>
  <c r="D41" i="5"/>
  <c r="E41" i="5"/>
  <c r="AE41" i="14" s="1"/>
  <c r="B42" i="5"/>
  <c r="E42" i="5"/>
  <c r="AI42" i="6" s="1"/>
  <c r="B43" i="5"/>
  <c r="E43" i="5"/>
  <c r="AE43" i="14" s="1"/>
  <c r="B44" i="5"/>
  <c r="E44" i="5" s="1"/>
  <c r="AE44" i="14" s="1"/>
  <c r="B45" i="5"/>
  <c r="E45" i="5"/>
  <c r="W45" i="2" s="1"/>
  <c r="B46" i="5"/>
  <c r="E46" i="5"/>
  <c r="AE46" i="14" s="1"/>
  <c r="B47" i="5"/>
  <c r="C47" i="5"/>
  <c r="D47" i="5"/>
  <c r="E47" i="5" s="1"/>
  <c r="AE47" i="14" s="1"/>
  <c r="B48" i="5"/>
  <c r="B49" i="5" s="1"/>
  <c r="C49" i="5" s="1"/>
  <c r="D49" i="5" s="1"/>
  <c r="E49" i="5" s="1"/>
  <c r="AB49" i="8" s="1"/>
  <c r="E48" i="5"/>
  <c r="I48" i="1" s="1"/>
  <c r="B50" i="5"/>
  <c r="B51" i="5" s="1"/>
  <c r="E50" i="5"/>
  <c r="AE50" i="14" s="1"/>
  <c r="B54" i="5"/>
  <c r="B55" i="5" s="1"/>
  <c r="C55" i="5" s="1"/>
  <c r="E54" i="5"/>
  <c r="AE54" i="14" s="1"/>
  <c r="D55" i="5"/>
  <c r="E55" i="5" s="1"/>
  <c r="AE55" i="14" s="1"/>
  <c r="E56" i="5"/>
  <c r="AE56" i="14" s="1"/>
  <c r="B57" i="5"/>
  <c r="E57" i="5" s="1"/>
  <c r="I57" i="1" s="1"/>
  <c r="B58" i="5"/>
  <c r="E58" i="5" s="1"/>
  <c r="B59" i="5"/>
  <c r="B60" i="5" s="1"/>
  <c r="C60" i="5" s="1"/>
  <c r="D60" i="5" s="1"/>
  <c r="E60" i="5" s="1"/>
  <c r="E59" i="5"/>
  <c r="AE59" i="14" s="1"/>
  <c r="B61" i="5"/>
  <c r="B62" i="5" s="1"/>
  <c r="C62" i="5" s="1"/>
  <c r="D62" i="5" s="1"/>
  <c r="E62" i="5" s="1"/>
  <c r="AB62" i="8" s="1"/>
  <c r="E61" i="5"/>
  <c r="B63" i="5"/>
  <c r="B64" i="5" s="1"/>
  <c r="E63" i="5"/>
  <c r="AE63" i="14" s="1"/>
  <c r="B67" i="5"/>
  <c r="B68" i="5" s="1"/>
  <c r="C68" i="5" s="1"/>
  <c r="E67" i="5"/>
  <c r="AE67" i="14" s="1"/>
  <c r="D68" i="5"/>
  <c r="E68" i="5" s="1"/>
  <c r="I68" i="1" s="1"/>
  <c r="B69" i="5"/>
  <c r="B70" i="5" s="1"/>
  <c r="C70" i="5" s="1"/>
  <c r="D70" i="5" s="1"/>
  <c r="E70" i="5" s="1"/>
  <c r="I70" i="10" s="1"/>
  <c r="E69" i="5"/>
  <c r="B71" i="5"/>
  <c r="B72" i="5" s="1"/>
  <c r="C72" i="5" s="1"/>
  <c r="D72" i="5" s="1"/>
  <c r="E71" i="5"/>
  <c r="E72" i="5"/>
  <c r="AB72" i="8" s="1"/>
  <c r="B73" i="5"/>
  <c r="B74" i="5" s="1"/>
  <c r="C74" i="5" s="1"/>
  <c r="E73" i="5"/>
  <c r="AE73" i="14" s="1"/>
  <c r="D74" i="5"/>
  <c r="E74" i="5" s="1"/>
  <c r="AI74" i="6" s="1"/>
  <c r="B75" i="5"/>
  <c r="E75" i="5"/>
  <c r="AE75" i="14" s="1"/>
  <c r="B76" i="5"/>
  <c r="E76" i="5"/>
  <c r="I76" i="1" s="1"/>
  <c r="B77" i="5"/>
  <c r="E77" i="5" s="1"/>
  <c r="AB77" i="8" s="1"/>
  <c r="B78" i="5"/>
  <c r="E78" i="5" s="1"/>
  <c r="AB78" i="8" s="1"/>
  <c r="B79" i="5"/>
  <c r="E79" i="5"/>
  <c r="AI79" i="6" s="1"/>
  <c r="B80" i="5"/>
  <c r="C80" i="5"/>
  <c r="D80" i="5"/>
  <c r="E80" i="5" s="1"/>
  <c r="I80" i="10" s="1"/>
  <c r="B81" i="5"/>
  <c r="B82" i="5" s="1"/>
  <c r="C82" i="5" s="1"/>
  <c r="E81" i="5"/>
  <c r="D82" i="5"/>
  <c r="E82" i="5" s="1"/>
  <c r="R82" i="11" s="1"/>
  <c r="B83" i="5"/>
  <c r="B84" i="5" s="1"/>
  <c r="E83" i="5"/>
  <c r="B87" i="5"/>
  <c r="B88" i="5" s="1"/>
  <c r="C88" i="5" s="1"/>
  <c r="D88" i="5" s="1"/>
  <c r="E88" i="5" s="1"/>
  <c r="I88" i="1" s="1"/>
  <c r="E87" i="5"/>
  <c r="AE87" i="14" s="1"/>
  <c r="E89" i="5"/>
  <c r="AE89" i="14" s="1"/>
  <c r="B90" i="5"/>
  <c r="E90" i="5" s="1"/>
  <c r="AI90" i="6" s="1"/>
  <c r="B91" i="5"/>
  <c r="E91" i="5"/>
  <c r="AE91" i="14" s="1"/>
  <c r="B92" i="5"/>
  <c r="B94" i="5"/>
  <c r="B95" i="5" s="1"/>
  <c r="E94" i="5"/>
  <c r="AE94" i="14" s="1"/>
  <c r="C95" i="5"/>
  <c r="D95" i="5" s="1"/>
  <c r="E95" i="5" s="1"/>
  <c r="AE95" i="14" s="1"/>
  <c r="B96" i="5"/>
  <c r="B100" i="5"/>
  <c r="B102" i="5"/>
  <c r="B103" i="5" s="1"/>
  <c r="E102" i="5"/>
  <c r="AE102" i="14" s="1"/>
  <c r="C103" i="5"/>
  <c r="D103" i="5" s="1"/>
  <c r="E103" i="5" s="1"/>
  <c r="W103" i="2" s="1"/>
  <c r="B104" i="5"/>
  <c r="B106" i="5"/>
  <c r="B107" i="5" s="1"/>
  <c r="E106" i="5"/>
  <c r="U106" i="13" s="1"/>
  <c r="C107" i="5"/>
  <c r="D107" i="5" s="1"/>
  <c r="E107" i="5" s="1"/>
  <c r="AE107" i="14" s="1"/>
  <c r="B108" i="5"/>
  <c r="E108" i="5" s="1"/>
  <c r="W108" i="4" s="1"/>
  <c r="B109" i="5"/>
  <c r="AE150" i="14"/>
  <c r="AE149" i="14"/>
  <c r="AE148" i="14"/>
  <c r="AE147" i="14"/>
  <c r="AE146" i="14"/>
  <c r="AE145" i="14"/>
  <c r="AE144" i="14"/>
  <c r="AE143" i="14"/>
  <c r="AE142" i="14"/>
  <c r="AE141" i="14"/>
  <c r="AE140" i="14"/>
  <c r="AE139" i="14"/>
  <c r="AE138" i="14"/>
  <c r="AE137" i="14"/>
  <c r="AE136" i="14"/>
  <c r="AE135" i="14"/>
  <c r="AE134" i="14"/>
  <c r="AE133" i="14"/>
  <c r="AE132" i="14"/>
  <c r="AE131" i="14"/>
  <c r="AE130" i="14"/>
  <c r="AE129" i="14"/>
  <c r="AE128" i="14"/>
  <c r="AE127" i="14"/>
  <c r="AE126" i="14"/>
  <c r="AE125" i="14"/>
  <c r="AE124" i="14"/>
  <c r="AE123" i="14"/>
  <c r="AE122" i="14"/>
  <c r="AE121" i="14"/>
  <c r="AE120" i="14"/>
  <c r="AE119" i="14"/>
  <c r="AE118" i="14"/>
  <c r="AE117" i="14"/>
  <c r="AE116" i="14"/>
  <c r="AE115" i="14"/>
  <c r="AE114" i="14"/>
  <c r="AE113" i="14"/>
  <c r="AE112" i="14"/>
  <c r="AE111" i="14"/>
  <c r="AE110" i="14"/>
  <c r="J59" i="14"/>
  <c r="B5" i="14"/>
  <c r="F5" i="14" s="1"/>
  <c r="J5" i="14" s="1"/>
  <c r="J3" i="14" s="1"/>
  <c r="N5" i="14"/>
  <c r="B12" i="5"/>
  <c r="E12" i="5"/>
  <c r="B11" i="5"/>
  <c r="E11" i="5" s="1"/>
  <c r="I11" i="9" s="1"/>
  <c r="AE9" i="14"/>
  <c r="AE5" i="14"/>
  <c r="AE3" i="14"/>
  <c r="F3" i="14"/>
  <c r="B3" i="14"/>
  <c r="AE2" i="14"/>
  <c r="AE1" i="14"/>
  <c r="B1" i="14"/>
  <c r="W1" i="14" s="1"/>
  <c r="A1" i="13"/>
  <c r="A36" i="13"/>
  <c r="A38" i="13"/>
  <c r="R38" i="13" s="1"/>
  <c r="A3" i="13"/>
  <c r="A4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87" i="13"/>
  <c r="U10" i="13"/>
  <c r="U9" i="13"/>
  <c r="U8" i="13"/>
  <c r="U7" i="13"/>
  <c r="U6" i="13"/>
  <c r="U5" i="13"/>
  <c r="U4" i="13"/>
  <c r="U3" i="13"/>
  <c r="U1" i="13"/>
  <c r="R3" i="13"/>
  <c r="O1" i="13"/>
  <c r="O36" i="13"/>
  <c r="E37" i="13"/>
  <c r="F37" i="13" s="1"/>
  <c r="G37" i="13" s="1"/>
  <c r="H37" i="13" s="1"/>
  <c r="I37" i="13" s="1"/>
  <c r="J37" i="13"/>
  <c r="K37" i="13" s="1"/>
  <c r="L37" i="13" s="1"/>
  <c r="M37" i="13" s="1"/>
  <c r="N37" i="13" s="1"/>
  <c r="O37" i="13" s="1"/>
  <c r="P37" i="13" s="1"/>
  <c r="Q4" i="13"/>
  <c r="Q3" i="13"/>
  <c r="E2" i="13"/>
  <c r="F2" i="13"/>
  <c r="G2" i="13"/>
  <c r="H2" i="13" s="1"/>
  <c r="I2" i="13" s="1"/>
  <c r="J2" i="13" s="1"/>
  <c r="K2" i="13" s="1"/>
  <c r="L2" i="13" s="1"/>
  <c r="M2" i="13" s="1"/>
  <c r="N2" i="13" s="1"/>
  <c r="O2" i="13" s="1"/>
  <c r="P2" i="13" s="1"/>
  <c r="S3" i="13"/>
  <c r="B4" i="13"/>
  <c r="B3" i="13"/>
  <c r="F18" i="11"/>
  <c r="R121" i="11"/>
  <c r="R120" i="11"/>
  <c r="R119" i="11"/>
  <c r="R118" i="11"/>
  <c r="R117" i="11"/>
  <c r="R116" i="11"/>
  <c r="R115" i="11"/>
  <c r="R114" i="11"/>
  <c r="R113" i="11"/>
  <c r="R112" i="11"/>
  <c r="R111" i="11"/>
  <c r="R110" i="11"/>
  <c r="L1" i="11"/>
  <c r="R10" i="11"/>
  <c r="R9" i="11"/>
  <c r="R8" i="11"/>
  <c r="R7" i="11"/>
  <c r="R6" i="11"/>
  <c r="R5" i="11"/>
  <c r="R4" i="11"/>
  <c r="R3" i="11"/>
  <c r="R1" i="11"/>
  <c r="C1" i="9"/>
  <c r="C17" i="9" s="1"/>
  <c r="A20" i="9" s="1"/>
  <c r="B20" i="9"/>
  <c r="A19" i="9"/>
  <c r="A4" i="9"/>
  <c r="B4" i="9" s="1"/>
  <c r="A3" i="9"/>
  <c r="I110" i="9"/>
  <c r="I111" i="9"/>
  <c r="I112" i="9"/>
  <c r="I113" i="9"/>
  <c r="I114" i="9"/>
  <c r="I115" i="9"/>
  <c r="I116" i="9"/>
  <c r="I117" i="9"/>
  <c r="I118" i="9"/>
  <c r="I119" i="9"/>
  <c r="I120" i="9"/>
  <c r="AB110" i="8"/>
  <c r="AB111" i="8"/>
  <c r="AB112" i="8"/>
  <c r="AB113" i="8"/>
  <c r="AB114" i="8"/>
  <c r="AB115" i="8"/>
  <c r="AB116" i="8"/>
  <c r="AB117" i="8"/>
  <c r="AB118" i="8"/>
  <c r="AB119" i="8"/>
  <c r="AB120" i="8"/>
  <c r="AI6" i="6"/>
  <c r="AI7" i="6"/>
  <c r="AI8" i="6"/>
  <c r="AI9" i="6"/>
  <c r="AI10" i="6"/>
  <c r="AI110" i="6"/>
  <c r="AI111" i="6"/>
  <c r="AI112" i="6"/>
  <c r="AI113" i="6"/>
  <c r="AI114" i="6"/>
  <c r="AI115" i="6"/>
  <c r="AI116" i="6"/>
  <c r="AI117" i="6"/>
  <c r="AI118" i="6"/>
  <c r="AI119" i="6"/>
  <c r="AI120" i="6"/>
  <c r="I110" i="1"/>
  <c r="I111" i="1"/>
  <c r="I112" i="1"/>
  <c r="I113" i="1"/>
  <c r="I114" i="1"/>
  <c r="I115" i="1"/>
  <c r="I116" i="1"/>
  <c r="I117" i="1"/>
  <c r="I118" i="1"/>
  <c r="I119" i="1"/>
  <c r="I120" i="1"/>
  <c r="I75" i="3"/>
  <c r="I110" i="3"/>
  <c r="I111" i="3"/>
  <c r="I112" i="3"/>
  <c r="I113" i="3"/>
  <c r="I114" i="3"/>
  <c r="I115" i="3"/>
  <c r="I116" i="3"/>
  <c r="I117" i="3"/>
  <c r="I118" i="3"/>
  <c r="I119" i="3"/>
  <c r="I120" i="3"/>
  <c r="W110" i="4"/>
  <c r="W111" i="4"/>
  <c r="W112" i="4"/>
  <c r="W113" i="4"/>
  <c r="W114" i="4"/>
  <c r="W115" i="4"/>
  <c r="W116" i="4"/>
  <c r="W117" i="4"/>
  <c r="W118" i="4"/>
  <c r="W119" i="4"/>
  <c r="W120" i="4"/>
  <c r="B89" i="5"/>
  <c r="B56" i="5"/>
  <c r="B23" i="5"/>
  <c r="I120" i="10"/>
  <c r="I119" i="10"/>
  <c r="I118" i="10"/>
  <c r="I117" i="10"/>
  <c r="I116" i="10"/>
  <c r="I115" i="10"/>
  <c r="I114" i="10"/>
  <c r="I113" i="10"/>
  <c r="I112" i="10"/>
  <c r="I111" i="10"/>
  <c r="I110" i="10"/>
  <c r="I10" i="10"/>
  <c r="I9" i="10"/>
  <c r="I8" i="10"/>
  <c r="I7" i="10"/>
  <c r="I6" i="10"/>
  <c r="I5" i="10"/>
  <c r="I4" i="10"/>
  <c r="I3" i="10"/>
  <c r="I2" i="10"/>
  <c r="I1" i="10"/>
  <c r="I10" i="9"/>
  <c r="I9" i="9"/>
  <c r="I8" i="9"/>
  <c r="I7" i="9"/>
  <c r="I6" i="9"/>
  <c r="I5" i="9"/>
  <c r="I4" i="9"/>
  <c r="I3" i="9"/>
  <c r="I2" i="9"/>
  <c r="I1" i="9"/>
  <c r="AB10" i="8"/>
  <c r="AB9" i="8"/>
  <c r="AB8" i="8"/>
  <c r="AB7" i="8"/>
  <c r="AB6" i="8"/>
  <c r="AB5" i="8"/>
  <c r="AB4" i="8"/>
  <c r="AB3" i="8"/>
  <c r="AB2" i="8"/>
  <c r="AB1" i="8"/>
  <c r="AI5" i="6"/>
  <c r="AI4" i="6"/>
  <c r="AI3" i="6"/>
  <c r="AI2" i="6"/>
  <c r="AI1" i="6"/>
  <c r="I10" i="1"/>
  <c r="I9" i="1"/>
  <c r="I8" i="1"/>
  <c r="I7" i="1"/>
  <c r="I6" i="1"/>
  <c r="I5" i="1"/>
  <c r="I4" i="1"/>
  <c r="I3" i="1"/>
  <c r="I2" i="1"/>
  <c r="I1" i="1"/>
  <c r="I10" i="3"/>
  <c r="I9" i="3"/>
  <c r="I8" i="3"/>
  <c r="I7" i="3"/>
  <c r="I6" i="3"/>
  <c r="I5" i="3"/>
  <c r="I4" i="3"/>
  <c r="I3" i="3"/>
  <c r="I2" i="3"/>
  <c r="I1" i="3"/>
  <c r="W10" i="4"/>
  <c r="W9" i="4"/>
  <c r="W8" i="4"/>
  <c r="W7" i="4"/>
  <c r="W6" i="4"/>
  <c r="W5" i="4"/>
  <c r="W4" i="4"/>
  <c r="W3" i="4"/>
  <c r="W2" i="4"/>
  <c r="W1" i="4"/>
  <c r="W110" i="2"/>
  <c r="W111" i="2"/>
  <c r="W112" i="2"/>
  <c r="W113" i="2"/>
  <c r="W114" i="2"/>
  <c r="W115" i="2"/>
  <c r="W116" i="2"/>
  <c r="W117" i="2"/>
  <c r="W118" i="2"/>
  <c r="W119" i="2"/>
  <c r="W120" i="2"/>
  <c r="C108" i="5"/>
  <c r="C106" i="5"/>
  <c r="C104" i="5"/>
  <c r="C102" i="5"/>
  <c r="C100" i="5"/>
  <c r="C96" i="5"/>
  <c r="C94" i="5"/>
  <c r="C92" i="5"/>
  <c r="C91" i="5"/>
  <c r="C90" i="5"/>
  <c r="C89" i="5"/>
  <c r="C87" i="5"/>
  <c r="C83" i="5"/>
  <c r="C81" i="5"/>
  <c r="C79" i="5"/>
  <c r="C78" i="5"/>
  <c r="C77" i="5"/>
  <c r="C1" i="10"/>
  <c r="A4" i="10" s="1"/>
  <c r="B4" i="10" s="1"/>
  <c r="C17" i="10"/>
  <c r="C49" i="10"/>
  <c r="A3" i="10"/>
  <c r="A1" i="10"/>
  <c r="F1" i="10"/>
  <c r="A17" i="9"/>
  <c r="F17" i="9" s="1"/>
  <c r="C33" i="9"/>
  <c r="A1" i="9"/>
  <c r="F1" i="9" s="1"/>
  <c r="R5" i="8"/>
  <c r="B17" i="8" s="1"/>
  <c r="B19" i="8" s="1"/>
  <c r="R7" i="8"/>
  <c r="U46" i="8"/>
  <c r="U47" i="8" s="1"/>
  <c r="C17" i="8"/>
  <c r="D17" i="8" s="1"/>
  <c r="E17" i="8" s="1"/>
  <c r="F17" i="8" s="1"/>
  <c r="G17" i="8" s="1"/>
  <c r="H17" i="8" s="1"/>
  <c r="I17" i="8" s="1"/>
  <c r="C18" i="8" s="1"/>
  <c r="D18" i="8" s="1"/>
  <c r="E18" i="8" s="1"/>
  <c r="F18" i="8" s="1"/>
  <c r="G18" i="8" s="1"/>
  <c r="H18" i="8" s="1"/>
  <c r="I18" i="8" s="1"/>
  <c r="C19" i="8" s="1"/>
  <c r="D19" i="8" s="1"/>
  <c r="E19" i="8" s="1"/>
  <c r="F19" i="8" s="1"/>
  <c r="G19" i="8" s="1"/>
  <c r="H19" i="8" s="1"/>
  <c r="I19" i="8" s="1"/>
  <c r="C20" i="8" s="1"/>
  <c r="D20" i="8" s="1"/>
  <c r="E20" i="8" s="1"/>
  <c r="F20" i="8" s="1"/>
  <c r="G20" i="8" s="1"/>
  <c r="H20" i="8" s="1"/>
  <c r="I20" i="8" s="1"/>
  <c r="C21" i="8" s="1"/>
  <c r="D21" i="8" s="1"/>
  <c r="E21" i="8" s="1"/>
  <c r="F21" i="8" s="1"/>
  <c r="G21" i="8" s="1"/>
  <c r="H21" i="8" s="1"/>
  <c r="I21" i="8" s="1"/>
  <c r="C22" i="8" s="1"/>
  <c r="D22" i="8" s="1"/>
  <c r="E22" i="8" s="1"/>
  <c r="F22" i="8" s="1"/>
  <c r="G22" i="8" s="1"/>
  <c r="H22" i="8" s="1"/>
  <c r="I22" i="8" s="1"/>
  <c r="B4" i="8"/>
  <c r="Y3" i="6"/>
  <c r="C29" i="1"/>
  <c r="C29" i="3"/>
  <c r="G36" i="4"/>
  <c r="G36" i="2"/>
  <c r="C4" i="6"/>
  <c r="C5" i="6" s="1"/>
  <c r="D5" i="6" s="1"/>
  <c r="E5" i="6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C1" i="1"/>
  <c r="F1" i="1" s="1"/>
  <c r="C1" i="3"/>
  <c r="A3" i="4"/>
  <c r="H3" i="2"/>
  <c r="W30" i="2"/>
  <c r="W10" i="2"/>
  <c r="W9" i="2"/>
  <c r="W8" i="2"/>
  <c r="W7" i="2"/>
  <c r="W6" i="2"/>
  <c r="W5" i="2"/>
  <c r="W4" i="2"/>
  <c r="W3" i="2"/>
  <c r="W2" i="2"/>
  <c r="W1" i="2"/>
  <c r="C1" i="2"/>
  <c r="C76" i="5"/>
  <c r="C75" i="5"/>
  <c r="C73" i="5"/>
  <c r="C71" i="5"/>
  <c r="C69" i="5"/>
  <c r="C67" i="5"/>
  <c r="C63" i="5"/>
  <c r="C61" i="5"/>
  <c r="C59" i="5"/>
  <c r="C58" i="5"/>
  <c r="C57" i="5"/>
  <c r="C56" i="5"/>
  <c r="C54" i="5"/>
  <c r="C50" i="5"/>
  <c r="C48" i="5"/>
  <c r="C46" i="5"/>
  <c r="C45" i="5"/>
  <c r="C44" i="5"/>
  <c r="C43" i="5"/>
  <c r="C42" i="5"/>
  <c r="C40" i="5"/>
  <c r="C38" i="5"/>
  <c r="C36" i="5"/>
  <c r="C34" i="5"/>
  <c r="C30" i="5"/>
  <c r="C28" i="5"/>
  <c r="C26" i="5"/>
  <c r="C25" i="5"/>
  <c r="C24" i="5"/>
  <c r="C23" i="5"/>
  <c r="C21" i="5"/>
  <c r="C17" i="5"/>
  <c r="C15" i="5"/>
  <c r="C13" i="5"/>
  <c r="C12" i="5"/>
  <c r="C11" i="5"/>
  <c r="Q1" i="4"/>
  <c r="O3" i="4" s="1"/>
  <c r="P3" i="4" s="1"/>
  <c r="J1" i="4"/>
  <c r="H3" i="4" s="1"/>
  <c r="A11" i="4"/>
  <c r="D11" i="4"/>
  <c r="G11" i="4"/>
  <c r="J11" i="4" s="1"/>
  <c r="G10" i="4"/>
  <c r="D10" i="4"/>
  <c r="A10" i="4"/>
  <c r="B8" i="4"/>
  <c r="I3" i="4"/>
  <c r="J3" i="4" s="1"/>
  <c r="O2" i="4"/>
  <c r="I2" i="4"/>
  <c r="H2" i="4"/>
  <c r="O1" i="4"/>
  <c r="B1" i="4"/>
  <c r="H1" i="4"/>
  <c r="I8" i="2"/>
  <c r="I1" i="2"/>
  <c r="A11" i="2"/>
  <c r="D11" i="2"/>
  <c r="G11" i="2" s="1"/>
  <c r="Q1" i="2"/>
  <c r="O3" i="2"/>
  <c r="P3" i="2" s="1"/>
  <c r="A3" i="2"/>
  <c r="B3" i="2" s="1"/>
  <c r="O1" i="2"/>
  <c r="A1" i="2"/>
  <c r="A1" i="3"/>
  <c r="F1" i="3" s="1"/>
  <c r="A4" i="3"/>
  <c r="B4" i="3" s="1"/>
  <c r="A4" i="1"/>
  <c r="A3" i="1" s="1"/>
  <c r="A3" i="3"/>
  <c r="A10" i="2"/>
  <c r="AB88" i="8" l="1"/>
  <c r="I70" i="9"/>
  <c r="W90" i="4"/>
  <c r="I29" i="1"/>
  <c r="I11" i="10"/>
  <c r="W11" i="4"/>
  <c r="AI11" i="6"/>
  <c r="AB90" i="8"/>
  <c r="I90" i="3"/>
  <c r="I90" i="10"/>
  <c r="R90" i="11"/>
  <c r="I90" i="1"/>
  <c r="AE71" i="14"/>
  <c r="I71" i="1"/>
  <c r="I60" i="1"/>
  <c r="W60" i="4"/>
  <c r="I60" i="10"/>
  <c r="I90" i="9"/>
  <c r="AB60" i="8"/>
  <c r="R60" i="11"/>
  <c r="I39" i="1"/>
  <c r="W39" i="4"/>
  <c r="AE26" i="14"/>
  <c r="I26" i="9"/>
  <c r="I26" i="10"/>
  <c r="I108" i="1"/>
  <c r="I12" i="10"/>
  <c r="W12" i="2"/>
  <c r="I107" i="9"/>
  <c r="I39" i="10"/>
  <c r="I55" i="1"/>
  <c r="AB29" i="8"/>
  <c r="R73" i="11"/>
  <c r="I80" i="1"/>
  <c r="I12" i="1"/>
  <c r="I73" i="10"/>
  <c r="W73" i="4"/>
  <c r="I107" i="1"/>
  <c r="I17" i="10"/>
  <c r="I72" i="10"/>
  <c r="I67" i="3"/>
  <c r="I94" i="1"/>
  <c r="AI48" i="6"/>
  <c r="AB70" i="8"/>
  <c r="W88" i="2"/>
  <c r="W47" i="4"/>
  <c r="I43" i="3"/>
  <c r="I70" i="1"/>
  <c r="R50" i="11"/>
  <c r="R94" i="11"/>
  <c r="U14" i="13"/>
  <c r="W70" i="2"/>
  <c r="I88" i="10"/>
  <c r="W88" i="4"/>
  <c r="I89" i="1"/>
  <c r="AB107" i="8"/>
  <c r="AI75" i="6"/>
  <c r="W13" i="2"/>
  <c r="W49" i="2"/>
  <c r="W50" i="2"/>
  <c r="W25" i="4"/>
  <c r="I14" i="3"/>
  <c r="I87" i="9"/>
  <c r="I106" i="10"/>
  <c r="I62" i="3"/>
  <c r="AI72" i="6"/>
  <c r="R17" i="11"/>
  <c r="U50" i="13"/>
  <c r="W25" i="2"/>
  <c r="W90" i="2"/>
  <c r="W29" i="4"/>
  <c r="I25" i="3"/>
  <c r="I17" i="1"/>
  <c r="AB14" i="8"/>
  <c r="I24" i="9"/>
  <c r="I88" i="9"/>
  <c r="I47" i="10"/>
  <c r="I87" i="10"/>
  <c r="W72" i="4"/>
  <c r="I87" i="3"/>
  <c r="I60" i="3"/>
  <c r="I102" i="1"/>
  <c r="I41" i="1"/>
  <c r="AI60" i="6"/>
  <c r="AB47" i="8"/>
  <c r="R75" i="11"/>
  <c r="U55" i="13"/>
  <c r="AE81" i="14"/>
  <c r="U81" i="13"/>
  <c r="W14" i="2"/>
  <c r="W41" i="2"/>
  <c r="W56" i="2"/>
  <c r="W87" i="2"/>
  <c r="W14" i="4"/>
  <c r="I17" i="3"/>
  <c r="AB17" i="8"/>
  <c r="I14" i="9"/>
  <c r="I72" i="9"/>
  <c r="I50" i="10"/>
  <c r="W106" i="4"/>
  <c r="W87" i="4"/>
  <c r="W70" i="4"/>
  <c r="I94" i="3"/>
  <c r="I82" i="3"/>
  <c r="I72" i="3"/>
  <c r="I78" i="1"/>
  <c r="I30" i="1"/>
  <c r="AI88" i="6"/>
  <c r="AI70" i="6"/>
  <c r="AI47" i="6"/>
  <c r="AB87" i="8"/>
  <c r="R59" i="11"/>
  <c r="R81" i="11"/>
  <c r="U17" i="13"/>
  <c r="W17" i="2"/>
  <c r="W47" i="2"/>
  <c r="W94" i="2"/>
  <c r="W75" i="2"/>
  <c r="W17" i="4"/>
  <c r="I24" i="3"/>
  <c r="I47" i="9"/>
  <c r="I75" i="9"/>
  <c r="I94" i="9"/>
  <c r="I13" i="10"/>
  <c r="I75" i="10"/>
  <c r="I94" i="10"/>
  <c r="W94" i="4"/>
  <c r="W82" i="4"/>
  <c r="I81" i="3"/>
  <c r="I70" i="3"/>
  <c r="I50" i="3"/>
  <c r="I72" i="1"/>
  <c r="I50" i="1"/>
  <c r="AI78" i="6"/>
  <c r="AI17" i="6"/>
  <c r="AB94" i="8"/>
  <c r="AB75" i="8"/>
  <c r="AB59" i="8"/>
  <c r="R43" i="11"/>
  <c r="R87" i="11"/>
  <c r="U25" i="13"/>
  <c r="U56" i="13"/>
  <c r="W72" i="2"/>
  <c r="I14" i="1"/>
  <c r="I17" i="9"/>
  <c r="I50" i="9"/>
  <c r="I14" i="10"/>
  <c r="W50" i="4"/>
  <c r="I88" i="3"/>
  <c r="I77" i="3"/>
  <c r="I47" i="3"/>
  <c r="I47" i="1"/>
  <c r="AI94" i="6"/>
  <c r="AI50" i="6"/>
  <c r="AI14" i="6"/>
  <c r="AB50" i="8"/>
  <c r="R14" i="11"/>
  <c r="R47" i="11"/>
  <c r="U47" i="13"/>
  <c r="W37" i="2"/>
  <c r="W91" i="2"/>
  <c r="W82" i="2"/>
  <c r="AB12" i="8"/>
  <c r="AB25" i="8"/>
  <c r="I12" i="9"/>
  <c r="I57" i="9"/>
  <c r="I78" i="9"/>
  <c r="I78" i="10"/>
  <c r="W78" i="4"/>
  <c r="I107" i="3"/>
  <c r="I89" i="3"/>
  <c r="I42" i="3"/>
  <c r="I87" i="1"/>
  <c r="I75" i="1"/>
  <c r="I37" i="1"/>
  <c r="AI107" i="6"/>
  <c r="AI87" i="6"/>
  <c r="AI73" i="6"/>
  <c r="AI57" i="6"/>
  <c r="AI46" i="6"/>
  <c r="AI12" i="6"/>
  <c r="AB91" i="8"/>
  <c r="AB82" i="8"/>
  <c r="AB57" i="8"/>
  <c r="AB42" i="8"/>
  <c r="R44" i="11"/>
  <c r="U30" i="13"/>
  <c r="W107" i="2"/>
  <c r="W12" i="4"/>
  <c r="I12" i="3"/>
  <c r="I107" i="10"/>
  <c r="R12" i="11"/>
  <c r="R54" i="11"/>
  <c r="W54" i="2"/>
  <c r="W78" i="2"/>
  <c r="W67" i="2"/>
  <c r="I82" i="9"/>
  <c r="I25" i="10"/>
  <c r="I82" i="10"/>
  <c r="W107" i="4"/>
  <c r="W75" i="4"/>
  <c r="I106" i="3"/>
  <c r="I78" i="3"/>
  <c r="I82" i="1"/>
  <c r="I36" i="1"/>
  <c r="AI82" i="6"/>
  <c r="AI28" i="6"/>
  <c r="AB67" i="8"/>
  <c r="AB54" i="8"/>
  <c r="R107" i="11"/>
  <c r="U75" i="13"/>
  <c r="W21" i="2"/>
  <c r="W40" i="2"/>
  <c r="W48" i="2"/>
  <c r="W73" i="2"/>
  <c r="I42" i="9"/>
  <c r="I54" i="9"/>
  <c r="I80" i="9"/>
  <c r="I89" i="9"/>
  <c r="I106" i="9"/>
  <c r="I21" i="10"/>
  <c r="I48" i="10"/>
  <c r="I67" i="10"/>
  <c r="I91" i="10"/>
  <c r="W95" i="4"/>
  <c r="W89" i="4"/>
  <c r="W80" i="4"/>
  <c r="W54" i="4"/>
  <c r="W42" i="4"/>
  <c r="I80" i="3"/>
  <c r="I73" i="3"/>
  <c r="I48" i="3"/>
  <c r="I54" i="1"/>
  <c r="I42" i="1"/>
  <c r="AI106" i="6"/>
  <c r="AI89" i="6"/>
  <c r="AI80" i="6"/>
  <c r="AB73" i="8"/>
  <c r="AB40" i="8"/>
  <c r="R36" i="11"/>
  <c r="R89" i="11"/>
  <c r="R95" i="11"/>
  <c r="U28" i="13"/>
  <c r="U67" i="13"/>
  <c r="W95" i="2"/>
  <c r="W89" i="2"/>
  <c r="W80" i="2"/>
  <c r="W21" i="4"/>
  <c r="AB21" i="8"/>
  <c r="I73" i="9"/>
  <c r="I40" i="10"/>
  <c r="W40" i="4"/>
  <c r="I91" i="3"/>
  <c r="I91" i="1"/>
  <c r="AI54" i="6"/>
  <c r="AB106" i="8"/>
  <c r="AB89" i="8"/>
  <c r="AB80" i="8"/>
  <c r="AB48" i="8"/>
  <c r="R42" i="11"/>
  <c r="R48" i="11"/>
  <c r="U54" i="13"/>
  <c r="U73" i="13"/>
  <c r="U89" i="13"/>
  <c r="W42" i="2"/>
  <c r="W106" i="2"/>
  <c r="I21" i="3"/>
  <c r="I48" i="9"/>
  <c r="I67" i="9"/>
  <c r="I91" i="9"/>
  <c r="I42" i="10"/>
  <c r="I54" i="10"/>
  <c r="I89" i="10"/>
  <c r="I95" i="10"/>
  <c r="W91" i="4"/>
  <c r="W67" i="4"/>
  <c r="W48" i="4"/>
  <c r="I54" i="3"/>
  <c r="I106" i="1"/>
  <c r="I73" i="1"/>
  <c r="I67" i="1"/>
  <c r="I28" i="1"/>
  <c r="AI91" i="6"/>
  <c r="AI67" i="6"/>
  <c r="R28" i="11"/>
  <c r="R67" i="11"/>
  <c r="R91" i="11"/>
  <c r="U36" i="13"/>
  <c r="U107" i="13"/>
  <c r="AE106" i="14"/>
  <c r="W34" i="2"/>
  <c r="W55" i="2"/>
  <c r="I26" i="3"/>
  <c r="I23" i="1"/>
  <c r="I29" i="9"/>
  <c r="I55" i="9"/>
  <c r="I29" i="10"/>
  <c r="W55" i="4"/>
  <c r="W34" i="4"/>
  <c r="I55" i="3"/>
  <c r="AI39" i="6"/>
  <c r="AI26" i="6"/>
  <c r="R26" i="11"/>
  <c r="R34" i="11"/>
  <c r="U29" i="13"/>
  <c r="W26" i="2"/>
  <c r="I29" i="3"/>
  <c r="I34" i="9"/>
  <c r="I34" i="10"/>
  <c r="I34" i="1"/>
  <c r="AI55" i="6"/>
  <c r="AI34" i="6"/>
  <c r="AB74" i="8"/>
  <c r="AB68" i="8"/>
  <c r="AB39" i="8"/>
  <c r="R55" i="11"/>
  <c r="W29" i="2"/>
  <c r="W39" i="2"/>
  <c r="W60" i="2"/>
  <c r="W26" i="4"/>
  <c r="I34" i="3"/>
  <c r="AB26" i="8"/>
  <c r="I39" i="9"/>
  <c r="I60" i="9"/>
  <c r="I55" i="10"/>
  <c r="I26" i="1"/>
  <c r="AI29" i="6"/>
  <c r="AB55" i="8"/>
  <c r="AB34" i="8"/>
  <c r="R29" i="11"/>
  <c r="U26" i="13"/>
  <c r="U34" i="13"/>
  <c r="W28" i="2"/>
  <c r="W36" i="2"/>
  <c r="W46" i="2"/>
  <c r="W59" i="2"/>
  <c r="AB23" i="8"/>
  <c r="I36" i="9"/>
  <c r="I44" i="9"/>
  <c r="I49" i="9"/>
  <c r="I56" i="9"/>
  <c r="I63" i="9"/>
  <c r="I36" i="10"/>
  <c r="I63" i="10"/>
  <c r="W59" i="4"/>
  <c r="W46" i="4"/>
  <c r="I74" i="3"/>
  <c r="I59" i="3"/>
  <c r="I46" i="3"/>
  <c r="I40" i="3"/>
  <c r="I74" i="1"/>
  <c r="I59" i="1"/>
  <c r="I46" i="1"/>
  <c r="I40" i="1"/>
  <c r="AI63" i="6"/>
  <c r="AI56" i="6"/>
  <c r="AI49" i="6"/>
  <c r="AI44" i="6"/>
  <c r="AI36" i="6"/>
  <c r="AB103" i="8"/>
  <c r="AB46" i="8"/>
  <c r="AB28" i="8"/>
  <c r="R40" i="11"/>
  <c r="R46" i="11"/>
  <c r="U23" i="13"/>
  <c r="U40" i="13"/>
  <c r="U59" i="13"/>
  <c r="W23" i="2"/>
  <c r="I36" i="3"/>
  <c r="I28" i="9"/>
  <c r="I46" i="9"/>
  <c r="I28" i="10"/>
  <c r="I44" i="10"/>
  <c r="I49" i="10"/>
  <c r="I56" i="10"/>
  <c r="I74" i="10"/>
  <c r="W74" i="4"/>
  <c r="W56" i="4"/>
  <c r="W49" i="4"/>
  <c r="W44" i="4"/>
  <c r="W36" i="4"/>
  <c r="I63" i="3"/>
  <c r="I56" i="3"/>
  <c r="I49" i="3"/>
  <c r="I44" i="3"/>
  <c r="I56" i="1"/>
  <c r="I49" i="1"/>
  <c r="I44" i="1"/>
  <c r="AI23" i="6"/>
  <c r="AB63" i="8"/>
  <c r="AB56" i="8"/>
  <c r="AB44" i="8"/>
  <c r="AB36" i="8"/>
  <c r="R23" i="11"/>
  <c r="R63" i="11"/>
  <c r="R106" i="11"/>
  <c r="U44" i="13"/>
  <c r="U63" i="13"/>
  <c r="U76" i="13"/>
  <c r="U91" i="13"/>
  <c r="W44" i="2"/>
  <c r="W63" i="2"/>
  <c r="W74" i="2"/>
  <c r="W23" i="4"/>
  <c r="W28" i="4"/>
  <c r="I23" i="3"/>
  <c r="I28" i="3"/>
  <c r="I23" i="9"/>
  <c r="I40" i="9"/>
  <c r="I59" i="9"/>
  <c r="I68" i="9"/>
  <c r="I74" i="9"/>
  <c r="I23" i="10"/>
  <c r="I46" i="10"/>
  <c r="I59" i="10"/>
  <c r="W63" i="4"/>
  <c r="I63" i="1"/>
  <c r="AI68" i="6"/>
  <c r="AI59" i="6"/>
  <c r="AI40" i="6"/>
  <c r="R56" i="11"/>
  <c r="U46" i="13"/>
  <c r="I69" i="1"/>
  <c r="I69" i="10"/>
  <c r="W69" i="2"/>
  <c r="R69" i="11"/>
  <c r="AB69" i="8"/>
  <c r="W69" i="4"/>
  <c r="I69" i="9"/>
  <c r="AE61" i="14"/>
  <c r="U61" i="13"/>
  <c r="R61" i="11"/>
  <c r="I61" i="1"/>
  <c r="AB61" i="8"/>
  <c r="I61" i="9"/>
  <c r="AI58" i="6"/>
  <c r="I58" i="3"/>
  <c r="W58" i="4"/>
  <c r="I58" i="9"/>
  <c r="I58" i="1"/>
  <c r="I58" i="10"/>
  <c r="W58" i="2"/>
  <c r="AE45" i="14"/>
  <c r="U45" i="13"/>
  <c r="I45" i="1"/>
  <c r="AB38" i="8"/>
  <c r="W38" i="2"/>
  <c r="AI38" i="6"/>
  <c r="I38" i="3"/>
  <c r="AE35" i="14"/>
  <c r="U35" i="13"/>
  <c r="AI35" i="6"/>
  <c r="I35" i="1"/>
  <c r="I35" i="3"/>
  <c r="W35" i="2"/>
  <c r="R35" i="11"/>
  <c r="W35" i="4"/>
  <c r="I35" i="10"/>
  <c r="I35" i="9"/>
  <c r="AI27" i="6"/>
  <c r="I27" i="3"/>
  <c r="W27" i="4"/>
  <c r="I27" i="10"/>
  <c r="I27" i="9"/>
  <c r="W27" i="2"/>
  <c r="R27" i="11"/>
  <c r="I24" i="10"/>
  <c r="AB24" i="8"/>
  <c r="I24" i="1"/>
  <c r="W24" i="2"/>
  <c r="AI24" i="6"/>
  <c r="AI22" i="6"/>
  <c r="I22" i="9"/>
  <c r="I22" i="3"/>
  <c r="W22" i="4"/>
  <c r="I22" i="10"/>
  <c r="AB22" i="8"/>
  <c r="I22" i="1"/>
  <c r="W22" i="2"/>
  <c r="I16" i="1"/>
  <c r="I16" i="3"/>
  <c r="W16" i="4"/>
  <c r="I16" i="10"/>
  <c r="AB16" i="8"/>
  <c r="W16" i="2"/>
  <c r="R16" i="11"/>
  <c r="AI16" i="6"/>
  <c r="AE13" i="14"/>
  <c r="R13" i="11"/>
  <c r="AI13" i="6"/>
  <c r="I13" i="9"/>
  <c r="U13" i="13"/>
  <c r="I13" i="1"/>
  <c r="I13" i="3"/>
  <c r="W13" i="4"/>
  <c r="W38" i="4"/>
  <c r="I69" i="3"/>
  <c r="I61" i="3"/>
  <c r="I38" i="1"/>
  <c r="AB35" i="8"/>
  <c r="AB27" i="8"/>
  <c r="R38" i="11"/>
  <c r="R58" i="11"/>
  <c r="W61" i="2"/>
  <c r="I38" i="9"/>
  <c r="I61" i="10"/>
  <c r="W61" i="4"/>
  <c r="AI69" i="6"/>
  <c r="AI61" i="6"/>
  <c r="AB58" i="8"/>
  <c r="AE103" i="14"/>
  <c r="R103" i="11"/>
  <c r="AI103" i="6"/>
  <c r="I103" i="1"/>
  <c r="W103" i="4"/>
  <c r="U103" i="13"/>
  <c r="I103" i="9"/>
  <c r="I103" i="3"/>
  <c r="I103" i="10"/>
  <c r="AE83" i="14"/>
  <c r="I83" i="1"/>
  <c r="AE79" i="14"/>
  <c r="I79" i="3"/>
  <c r="I79" i="10"/>
  <c r="W79" i="2"/>
  <c r="R79" i="11"/>
  <c r="I79" i="1"/>
  <c r="U79" i="13"/>
  <c r="AB79" i="8"/>
  <c r="W79" i="4"/>
  <c r="I79" i="9"/>
  <c r="AE76" i="14"/>
  <c r="AB76" i="8"/>
  <c r="W76" i="4"/>
  <c r="I76" i="9"/>
  <c r="AI76" i="6"/>
  <c r="I76" i="3"/>
  <c r="R76" i="11"/>
  <c r="I76" i="10"/>
  <c r="W76" i="2"/>
  <c r="W11" i="2"/>
  <c r="W57" i="2"/>
  <c r="W81" i="2"/>
  <c r="W77" i="2"/>
  <c r="W108" i="2"/>
  <c r="W102" i="2"/>
  <c r="I30" i="3"/>
  <c r="I37" i="3"/>
  <c r="I11" i="1"/>
  <c r="I43" i="9"/>
  <c r="I62" i="9"/>
  <c r="I77" i="9"/>
  <c r="I81" i="9"/>
  <c r="I30" i="10"/>
  <c r="I37" i="10"/>
  <c r="I41" i="10"/>
  <c r="I45" i="10"/>
  <c r="I71" i="10"/>
  <c r="I83" i="10"/>
  <c r="I102" i="10"/>
  <c r="I108" i="10"/>
  <c r="W81" i="4"/>
  <c r="W77" i="4"/>
  <c r="W62" i="4"/>
  <c r="W43" i="4"/>
  <c r="I68" i="3"/>
  <c r="I57" i="3"/>
  <c r="I95" i="1"/>
  <c r="I25" i="1"/>
  <c r="AI108" i="6"/>
  <c r="AI102" i="6"/>
  <c r="AI83" i="6"/>
  <c r="AI71" i="6"/>
  <c r="AI45" i="6"/>
  <c r="AI41" i="6"/>
  <c r="AI37" i="6"/>
  <c r="AI30" i="6"/>
  <c r="AB108" i="8"/>
  <c r="AB102" i="8"/>
  <c r="AB83" i="8"/>
  <c r="AB71" i="8"/>
  <c r="AB45" i="8"/>
  <c r="AB41" i="8"/>
  <c r="AB37" i="8"/>
  <c r="AB30" i="8"/>
  <c r="R25" i="11"/>
  <c r="R102" i="11"/>
  <c r="U41" i="13"/>
  <c r="U83" i="13"/>
  <c r="U94" i="13"/>
  <c r="W43" i="2"/>
  <c r="W62" i="2"/>
  <c r="W68" i="2"/>
  <c r="I11" i="3"/>
  <c r="AB11" i="8"/>
  <c r="I21" i="9"/>
  <c r="I25" i="9"/>
  <c r="I95" i="9"/>
  <c r="I57" i="10"/>
  <c r="I68" i="10"/>
  <c r="W68" i="4"/>
  <c r="W57" i="4"/>
  <c r="I108" i="3"/>
  <c r="I102" i="3"/>
  <c r="I83" i="3"/>
  <c r="I71" i="3"/>
  <c r="I45" i="3"/>
  <c r="I41" i="3"/>
  <c r="I81" i="1"/>
  <c r="I77" i="1"/>
  <c r="I62" i="1"/>
  <c r="I43" i="1"/>
  <c r="AI95" i="6"/>
  <c r="AI25" i="6"/>
  <c r="AI21" i="6"/>
  <c r="AB95" i="8"/>
  <c r="R30" i="11"/>
  <c r="R41" i="11"/>
  <c r="R45" i="11"/>
  <c r="R62" i="11"/>
  <c r="R71" i="11"/>
  <c r="R77" i="11"/>
  <c r="R83" i="11"/>
  <c r="U43" i="13"/>
  <c r="U95" i="13"/>
  <c r="W83" i="2"/>
  <c r="W71" i="2"/>
  <c r="W30" i="4"/>
  <c r="I21" i="1"/>
  <c r="I30" i="9"/>
  <c r="I37" i="9"/>
  <c r="I41" i="9"/>
  <c r="I45" i="9"/>
  <c r="I71" i="9"/>
  <c r="I83" i="9"/>
  <c r="I102" i="9"/>
  <c r="I108" i="9"/>
  <c r="I43" i="10"/>
  <c r="I62" i="10"/>
  <c r="I77" i="10"/>
  <c r="I81" i="10"/>
  <c r="W102" i="4"/>
  <c r="W83" i="4"/>
  <c r="W71" i="4"/>
  <c r="W45" i="4"/>
  <c r="W41" i="4"/>
  <c r="W37" i="4"/>
  <c r="I95" i="3"/>
  <c r="AI81" i="6"/>
  <c r="AI77" i="6"/>
  <c r="AI62" i="6"/>
  <c r="AI43" i="6"/>
  <c r="AB81" i="8"/>
  <c r="AB43" i="8"/>
  <c r="U71" i="13"/>
  <c r="U102" i="13"/>
  <c r="M11" i="4"/>
  <c r="J10" i="4"/>
  <c r="P2" i="4"/>
  <c r="Q3" i="4"/>
  <c r="Q3" i="2"/>
  <c r="P2" i="2"/>
  <c r="K3" i="4"/>
  <c r="J2" i="4"/>
  <c r="J11" i="2"/>
  <c r="G10" i="2"/>
  <c r="C4" i="3"/>
  <c r="B3" i="3"/>
  <c r="B2" i="2"/>
  <c r="C3" i="2"/>
  <c r="B4" i="1"/>
  <c r="A2" i="2"/>
  <c r="AE15" i="14"/>
  <c r="R15" i="11"/>
  <c r="AI15" i="6"/>
  <c r="AB15" i="8"/>
  <c r="I15" i="10"/>
  <c r="I15" i="1"/>
  <c r="I15" i="9"/>
  <c r="W15" i="4"/>
  <c r="I15" i="3"/>
  <c r="D10" i="2"/>
  <c r="W15" i="2"/>
  <c r="O2" i="2"/>
  <c r="C20" i="9"/>
  <c r="B19" i="9"/>
  <c r="A1" i="1"/>
  <c r="A20" i="10"/>
  <c r="C33" i="10"/>
  <c r="A17" i="10"/>
  <c r="F17" i="10" s="1"/>
  <c r="B23" i="8"/>
  <c r="C4" i="10"/>
  <c r="B3" i="10"/>
  <c r="C4" i="9"/>
  <c r="B3" i="9"/>
  <c r="R5" i="14"/>
  <c r="N3" i="14"/>
  <c r="E109" i="5"/>
  <c r="C109" i="5"/>
  <c r="AE88" i="14"/>
  <c r="R88" i="11"/>
  <c r="U88" i="13"/>
  <c r="C31" i="5"/>
  <c r="D31" i="5" s="1"/>
  <c r="E31" i="5" s="1"/>
  <c r="B32" i="5"/>
  <c r="AE27" i="14"/>
  <c r="U27" i="13"/>
  <c r="AE24" i="14"/>
  <c r="U24" i="13"/>
  <c r="R24" i="11"/>
  <c r="AE22" i="14"/>
  <c r="U22" i="13"/>
  <c r="R22" i="11"/>
  <c r="B105" i="5"/>
  <c r="C105" i="5" s="1"/>
  <c r="D105" i="5" s="1"/>
  <c r="E105" i="5" s="1"/>
  <c r="E104" i="5"/>
  <c r="AE78" i="14"/>
  <c r="U78" i="13"/>
  <c r="R78" i="11"/>
  <c r="AE74" i="14"/>
  <c r="U74" i="13"/>
  <c r="R74" i="11"/>
  <c r="AE72" i="14"/>
  <c r="R72" i="11"/>
  <c r="U72" i="13"/>
  <c r="AE70" i="14"/>
  <c r="U70" i="13"/>
  <c r="R70" i="11"/>
  <c r="AE49" i="14"/>
  <c r="U49" i="13"/>
  <c r="R49" i="11"/>
  <c r="AE42" i="14"/>
  <c r="U42" i="13"/>
  <c r="AE39" i="14"/>
  <c r="U39" i="13"/>
  <c r="R39" i="11"/>
  <c r="J5" i="11"/>
  <c r="J1" i="11"/>
  <c r="J2" i="11" s="1"/>
  <c r="A39" i="13"/>
  <c r="B38" i="13"/>
  <c r="S38" i="13"/>
  <c r="Q38" i="13"/>
  <c r="R11" i="11"/>
  <c r="U11" i="13"/>
  <c r="AE62" i="14"/>
  <c r="U62" i="13"/>
  <c r="AE57" i="14"/>
  <c r="U57" i="13"/>
  <c r="R57" i="11"/>
  <c r="AE12" i="14"/>
  <c r="U12" i="13"/>
  <c r="R108" i="11"/>
  <c r="AE108" i="14"/>
  <c r="U108" i="13"/>
  <c r="B97" i="5"/>
  <c r="E96" i="5"/>
  <c r="AE77" i="14"/>
  <c r="U77" i="13"/>
  <c r="AE68" i="14"/>
  <c r="R68" i="11"/>
  <c r="U68" i="13"/>
  <c r="AE16" i="14"/>
  <c r="U16" i="13"/>
  <c r="B101" i="5"/>
  <c r="C101" i="5" s="1"/>
  <c r="D101" i="5" s="1"/>
  <c r="E101" i="5" s="1"/>
  <c r="E100" i="5"/>
  <c r="AE90" i="14"/>
  <c r="U90" i="13"/>
  <c r="AE60" i="14"/>
  <c r="U60" i="13"/>
  <c r="C51" i="5"/>
  <c r="D51" i="5" s="1"/>
  <c r="E51" i="5" s="1"/>
  <c r="B52" i="5"/>
  <c r="AE37" i="14"/>
  <c r="U37" i="13"/>
  <c r="A5" i="13"/>
  <c r="R4" i="13"/>
  <c r="S4" i="13"/>
  <c r="B93" i="5"/>
  <c r="C93" i="5" s="1"/>
  <c r="D93" i="5" s="1"/>
  <c r="E93" i="5" s="1"/>
  <c r="E92" i="5"/>
  <c r="AE82" i="14"/>
  <c r="U82" i="13"/>
  <c r="AE80" i="14"/>
  <c r="R80" i="11"/>
  <c r="U80" i="13"/>
  <c r="AE69" i="14"/>
  <c r="U69" i="13"/>
  <c r="AE58" i="14"/>
  <c r="U58" i="13"/>
  <c r="AE48" i="14"/>
  <c r="U48" i="13"/>
  <c r="AE38" i="14"/>
  <c r="U38" i="13"/>
  <c r="AE21" i="14"/>
  <c r="U21" i="13"/>
  <c r="C84" i="5"/>
  <c r="D84" i="5" s="1"/>
  <c r="E84" i="5" s="1"/>
  <c r="B85" i="5"/>
  <c r="C18" i="5"/>
  <c r="D18" i="5" s="1"/>
  <c r="E18" i="5" s="1"/>
  <c r="B19" i="5"/>
  <c r="C64" i="5"/>
  <c r="D64" i="5" s="1"/>
  <c r="E64" i="5" s="1"/>
  <c r="B65" i="5"/>
  <c r="AE101" i="14" l="1"/>
  <c r="U101" i="13"/>
  <c r="R101" i="11"/>
  <c r="I101" i="3"/>
  <c r="I101" i="9"/>
  <c r="W101" i="4"/>
  <c r="W101" i="2"/>
  <c r="AI101" i="6"/>
  <c r="I101" i="1"/>
  <c r="AB101" i="8"/>
  <c r="I101" i="10"/>
  <c r="AE104" i="14"/>
  <c r="R104" i="11"/>
  <c r="U104" i="13"/>
  <c r="W104" i="4"/>
  <c r="I104" i="10"/>
  <c r="W104" i="2"/>
  <c r="AI104" i="6"/>
  <c r="I104" i="1"/>
  <c r="I104" i="9"/>
  <c r="AB104" i="8"/>
  <c r="I104" i="3"/>
  <c r="AE109" i="14"/>
  <c r="U109" i="13"/>
  <c r="R109" i="11"/>
  <c r="I109" i="3"/>
  <c r="I109" i="9"/>
  <c r="W109" i="4"/>
  <c r="W109" i="2"/>
  <c r="AI109" i="6"/>
  <c r="I109" i="1"/>
  <c r="AB109" i="8"/>
  <c r="I109" i="10"/>
  <c r="D4" i="9"/>
  <c r="C3" i="9"/>
  <c r="R3" i="4"/>
  <c r="Q2" i="4"/>
  <c r="B66" i="5"/>
  <c r="C66" i="5" s="1"/>
  <c r="D66" i="5" s="1"/>
  <c r="E66" i="5" s="1"/>
  <c r="E65" i="5"/>
  <c r="C65" i="5"/>
  <c r="B86" i="5"/>
  <c r="C86" i="5" s="1"/>
  <c r="D86" i="5" s="1"/>
  <c r="E86" i="5" s="1"/>
  <c r="E85" i="5"/>
  <c r="C85" i="5"/>
  <c r="B53" i="5"/>
  <c r="C53" i="5" s="1"/>
  <c r="D53" i="5" s="1"/>
  <c r="E53" i="5" s="1"/>
  <c r="E52" i="5"/>
  <c r="C52" i="5"/>
  <c r="B98" i="5"/>
  <c r="C97" i="5"/>
  <c r="D97" i="5" s="1"/>
  <c r="E97" i="5" s="1"/>
  <c r="A40" i="13"/>
  <c r="Q39" i="13"/>
  <c r="B39" i="13"/>
  <c r="R39" i="13"/>
  <c r="S39" i="13"/>
  <c r="AE105" i="14"/>
  <c r="U105" i="13"/>
  <c r="R105" i="11"/>
  <c r="I105" i="3"/>
  <c r="I105" i="9"/>
  <c r="W105" i="4"/>
  <c r="W105" i="2"/>
  <c r="AI105" i="6"/>
  <c r="I105" i="1"/>
  <c r="AB105" i="8"/>
  <c r="I105" i="10"/>
  <c r="A36" i="10"/>
  <c r="A33" i="10"/>
  <c r="F33" i="10" s="1"/>
  <c r="D20" i="9"/>
  <c r="C19" i="9"/>
  <c r="C3" i="3"/>
  <c r="D4" i="3"/>
  <c r="L3" i="4"/>
  <c r="K2" i="4"/>
  <c r="AE96" i="14"/>
  <c r="R96" i="11"/>
  <c r="U96" i="13"/>
  <c r="W96" i="4"/>
  <c r="I96" i="10"/>
  <c r="AI96" i="6"/>
  <c r="I96" i="1"/>
  <c r="I96" i="9"/>
  <c r="AB96" i="8"/>
  <c r="I96" i="3"/>
  <c r="W96" i="2"/>
  <c r="AE64" i="14"/>
  <c r="U64" i="13"/>
  <c r="R64" i="11"/>
  <c r="W64" i="4"/>
  <c r="I64" i="10"/>
  <c r="AI64" i="6"/>
  <c r="I64" i="1"/>
  <c r="I64" i="9"/>
  <c r="AB64" i="8"/>
  <c r="W64" i="2"/>
  <c r="I64" i="3"/>
  <c r="AE84" i="14"/>
  <c r="R84" i="11"/>
  <c r="U84" i="13"/>
  <c r="W84" i="4"/>
  <c r="I84" i="10"/>
  <c r="AI84" i="6"/>
  <c r="I84" i="1"/>
  <c r="I84" i="9"/>
  <c r="AB84" i="8"/>
  <c r="I84" i="3"/>
  <c r="W84" i="2"/>
  <c r="AE92" i="14"/>
  <c r="R92" i="11"/>
  <c r="U92" i="13"/>
  <c r="W92" i="4"/>
  <c r="I92" i="10"/>
  <c r="AI92" i="6"/>
  <c r="I92" i="1"/>
  <c r="I92" i="9"/>
  <c r="AB92" i="8"/>
  <c r="W92" i="2"/>
  <c r="I92" i="3"/>
  <c r="A6" i="13"/>
  <c r="Q5" i="13"/>
  <c r="B5" i="13"/>
  <c r="S5" i="13"/>
  <c r="R5" i="13"/>
  <c r="AE51" i="14"/>
  <c r="U51" i="13"/>
  <c r="R51" i="11"/>
  <c r="AI51" i="6"/>
  <c r="I51" i="1"/>
  <c r="AB51" i="8"/>
  <c r="I51" i="10"/>
  <c r="I51" i="3"/>
  <c r="I51" i="9"/>
  <c r="W51" i="4"/>
  <c r="W51" i="2"/>
  <c r="B33" i="5"/>
  <c r="C33" i="5" s="1"/>
  <c r="D33" i="5" s="1"/>
  <c r="E33" i="5" s="1"/>
  <c r="E32" i="5"/>
  <c r="C32" i="5"/>
  <c r="R3" i="14"/>
  <c r="V5" i="14"/>
  <c r="C3" i="10"/>
  <c r="D4" i="10"/>
  <c r="A19" i="10"/>
  <c r="B20" i="10"/>
  <c r="C4" i="1"/>
  <c r="B3" i="1"/>
  <c r="D3" i="2"/>
  <c r="C2" i="2"/>
  <c r="AE18" i="14"/>
  <c r="U18" i="13"/>
  <c r="R18" i="11"/>
  <c r="I18" i="3"/>
  <c r="AB18" i="8"/>
  <c r="I18" i="10"/>
  <c r="I18" i="1"/>
  <c r="I18" i="9"/>
  <c r="W18" i="2"/>
  <c r="W18" i="4"/>
  <c r="AI18" i="6"/>
  <c r="B20" i="5"/>
  <c r="C20" i="5" s="1"/>
  <c r="D20" i="5" s="1"/>
  <c r="E20" i="5" s="1"/>
  <c r="E19" i="5"/>
  <c r="C19" i="5"/>
  <c r="AE93" i="14"/>
  <c r="U93" i="13"/>
  <c r="R93" i="11"/>
  <c r="I93" i="3"/>
  <c r="I93" i="9"/>
  <c r="W93" i="4"/>
  <c r="AI93" i="6"/>
  <c r="I93" i="1"/>
  <c r="AB93" i="8"/>
  <c r="I93" i="10"/>
  <c r="W93" i="2"/>
  <c r="AE100" i="14"/>
  <c r="R100" i="11"/>
  <c r="U100" i="13"/>
  <c r="W100" i="4"/>
  <c r="I100" i="10"/>
  <c r="AI100" i="6"/>
  <c r="I100" i="1"/>
  <c r="I100" i="9"/>
  <c r="AB100" i="8"/>
  <c r="I100" i="3"/>
  <c r="W100" i="2"/>
  <c r="K5" i="11"/>
  <c r="J4" i="11"/>
  <c r="AE31" i="14"/>
  <c r="U31" i="13"/>
  <c r="R31" i="11"/>
  <c r="AI31" i="6"/>
  <c r="I31" i="1"/>
  <c r="AB31" i="8"/>
  <c r="I31" i="10"/>
  <c r="I31" i="9"/>
  <c r="W31" i="4"/>
  <c r="I31" i="3"/>
  <c r="W31" i="2"/>
  <c r="B29" i="8"/>
  <c r="B25" i="8"/>
  <c r="C23" i="8"/>
  <c r="D23" i="8" s="1"/>
  <c r="E23" i="8" s="1"/>
  <c r="F23" i="8" s="1"/>
  <c r="G23" i="8" s="1"/>
  <c r="H23" i="8" s="1"/>
  <c r="I23" i="8" s="1"/>
  <c r="C24" i="8" s="1"/>
  <c r="D24" i="8" s="1"/>
  <c r="E24" i="8" s="1"/>
  <c r="F24" i="8" s="1"/>
  <c r="G24" i="8" s="1"/>
  <c r="H24" i="8" s="1"/>
  <c r="I24" i="8" s="1"/>
  <c r="C25" i="8" s="1"/>
  <c r="D25" i="8" s="1"/>
  <c r="E25" i="8" s="1"/>
  <c r="F25" i="8" s="1"/>
  <c r="G25" i="8" s="1"/>
  <c r="H25" i="8" s="1"/>
  <c r="I25" i="8" s="1"/>
  <c r="C26" i="8" s="1"/>
  <c r="D26" i="8" s="1"/>
  <c r="E26" i="8" s="1"/>
  <c r="F26" i="8" s="1"/>
  <c r="G26" i="8" s="1"/>
  <c r="H26" i="8" s="1"/>
  <c r="I26" i="8" s="1"/>
  <c r="C27" i="8" s="1"/>
  <c r="D27" i="8" s="1"/>
  <c r="E27" i="8" s="1"/>
  <c r="F27" i="8" s="1"/>
  <c r="G27" i="8" s="1"/>
  <c r="H27" i="8" s="1"/>
  <c r="I27" i="8" s="1"/>
  <c r="C28" i="8" s="1"/>
  <c r="D28" i="8" s="1"/>
  <c r="E28" i="8" s="1"/>
  <c r="F28" i="8" s="1"/>
  <c r="G28" i="8" s="1"/>
  <c r="H28" i="8" s="1"/>
  <c r="I28" i="8" s="1"/>
  <c r="J10" i="2"/>
  <c r="M11" i="2"/>
  <c r="R3" i="2"/>
  <c r="Q2" i="2"/>
  <c r="M10" i="4"/>
  <c r="P11" i="4"/>
  <c r="E3" i="2" l="1"/>
  <c r="D2" i="2"/>
  <c r="AE97" i="14"/>
  <c r="U97" i="13"/>
  <c r="R97" i="11"/>
  <c r="I97" i="3"/>
  <c r="I97" i="9"/>
  <c r="W97" i="4"/>
  <c r="AI97" i="6"/>
  <c r="I97" i="1"/>
  <c r="AB97" i="8"/>
  <c r="I97" i="10"/>
  <c r="W97" i="2"/>
  <c r="S3" i="4"/>
  <c r="R2" i="4"/>
  <c r="S11" i="4"/>
  <c r="P10" i="4"/>
  <c r="M10" i="2"/>
  <c r="P11" i="2"/>
  <c r="J8" i="8"/>
  <c r="C29" i="8"/>
  <c r="D29" i="8" s="1"/>
  <c r="E29" i="8" s="1"/>
  <c r="F29" i="8" s="1"/>
  <c r="G29" i="8" s="1"/>
  <c r="H29" i="8" s="1"/>
  <c r="I29" i="8" s="1"/>
  <c r="C30" i="8" s="1"/>
  <c r="D30" i="8" s="1"/>
  <c r="E30" i="8" s="1"/>
  <c r="F30" i="8" s="1"/>
  <c r="G30" i="8" s="1"/>
  <c r="H30" i="8" s="1"/>
  <c r="I30" i="8" s="1"/>
  <c r="C31" i="8" s="1"/>
  <c r="D31" i="8" s="1"/>
  <c r="E31" i="8" s="1"/>
  <c r="F31" i="8" s="1"/>
  <c r="G31" i="8" s="1"/>
  <c r="H31" i="8" s="1"/>
  <c r="I31" i="8" s="1"/>
  <c r="C32" i="8" s="1"/>
  <c r="D32" i="8" s="1"/>
  <c r="E32" i="8" s="1"/>
  <c r="F32" i="8" s="1"/>
  <c r="G32" i="8" s="1"/>
  <c r="H32" i="8" s="1"/>
  <c r="I32" i="8" s="1"/>
  <c r="C33" i="8" s="1"/>
  <c r="D33" i="8" s="1"/>
  <c r="E33" i="8" s="1"/>
  <c r="F33" i="8" s="1"/>
  <c r="G33" i="8" s="1"/>
  <c r="H33" i="8" s="1"/>
  <c r="I33" i="8" s="1"/>
  <c r="C34" i="8" s="1"/>
  <c r="D34" i="8" s="1"/>
  <c r="E34" i="8" s="1"/>
  <c r="F34" i="8" s="1"/>
  <c r="G34" i="8" s="1"/>
  <c r="H34" i="8" s="1"/>
  <c r="I34" i="8" s="1"/>
  <c r="B31" i="8"/>
  <c r="D3" i="10"/>
  <c r="E4" i="10"/>
  <c r="M3" i="4"/>
  <c r="L2" i="4"/>
  <c r="D19" i="9"/>
  <c r="E20" i="9"/>
  <c r="B99" i="5"/>
  <c r="C99" i="5" s="1"/>
  <c r="D99" i="5" s="1"/>
  <c r="E99" i="5" s="1"/>
  <c r="E98" i="5"/>
  <c r="C98" i="5"/>
  <c r="U65" i="13"/>
  <c r="AE65" i="14"/>
  <c r="R65" i="11"/>
  <c r="I65" i="3"/>
  <c r="I65" i="9"/>
  <c r="W65" i="4"/>
  <c r="AI65" i="6"/>
  <c r="I65" i="1"/>
  <c r="AB65" i="8"/>
  <c r="W65" i="2"/>
  <c r="I65" i="10"/>
  <c r="R2" i="2"/>
  <c r="S3" i="2"/>
  <c r="AE53" i="14"/>
  <c r="U53" i="13"/>
  <c r="R53" i="11"/>
  <c r="I53" i="3"/>
  <c r="I53" i="9"/>
  <c r="W53" i="4"/>
  <c r="AI53" i="6"/>
  <c r="I53" i="1"/>
  <c r="W53" i="2"/>
  <c r="AB53" i="8"/>
  <c r="I53" i="10"/>
  <c r="L5" i="11"/>
  <c r="K4" i="11"/>
  <c r="AE19" i="14"/>
  <c r="U19" i="13"/>
  <c r="AI19" i="6"/>
  <c r="AB19" i="8"/>
  <c r="R19" i="11"/>
  <c r="I19" i="10"/>
  <c r="I19" i="1"/>
  <c r="I19" i="9"/>
  <c r="W19" i="4"/>
  <c r="I19" i="3"/>
  <c r="W19" i="2"/>
  <c r="D4" i="1"/>
  <c r="C3" i="1"/>
  <c r="AE32" i="14"/>
  <c r="U32" i="13"/>
  <c r="R32" i="11"/>
  <c r="W32" i="4"/>
  <c r="I32" i="10"/>
  <c r="AI32" i="6"/>
  <c r="I32" i="1"/>
  <c r="I32" i="9"/>
  <c r="AB32" i="8"/>
  <c r="I32" i="3"/>
  <c r="W32" i="2"/>
  <c r="D3" i="3"/>
  <c r="E4" i="3"/>
  <c r="AE85" i="14"/>
  <c r="U85" i="13"/>
  <c r="R85" i="11"/>
  <c r="I85" i="3"/>
  <c r="I85" i="9"/>
  <c r="W85" i="4"/>
  <c r="AI85" i="6"/>
  <c r="I85" i="1"/>
  <c r="I85" i="10"/>
  <c r="AB85" i="8"/>
  <c r="W85" i="2"/>
  <c r="AE66" i="14"/>
  <c r="U66" i="13"/>
  <c r="AB66" i="8"/>
  <c r="I66" i="3"/>
  <c r="W66" i="4"/>
  <c r="I66" i="10"/>
  <c r="R66" i="11"/>
  <c r="W66" i="2"/>
  <c r="AI66" i="6"/>
  <c r="I66" i="1"/>
  <c r="I66" i="9"/>
  <c r="E4" i="9"/>
  <c r="D3" i="9"/>
  <c r="AE20" i="14"/>
  <c r="U20" i="13"/>
  <c r="R20" i="11"/>
  <c r="I20" i="10"/>
  <c r="I20" i="1"/>
  <c r="AI20" i="6"/>
  <c r="I20" i="9"/>
  <c r="W20" i="4"/>
  <c r="I20" i="3"/>
  <c r="W20" i="2"/>
  <c r="AB20" i="8"/>
  <c r="B19" i="10"/>
  <c r="C20" i="10"/>
  <c r="Z5" i="14"/>
  <c r="V3" i="14"/>
  <c r="AE33" i="14"/>
  <c r="U33" i="13"/>
  <c r="R33" i="11"/>
  <c r="I33" i="9"/>
  <c r="W33" i="4"/>
  <c r="I33" i="3"/>
  <c r="AI33" i="6"/>
  <c r="I33" i="1"/>
  <c r="AB33" i="8"/>
  <c r="I33" i="10"/>
  <c r="W33" i="2"/>
  <c r="A7" i="13"/>
  <c r="R6" i="13"/>
  <c r="B6" i="13"/>
  <c r="Q6" i="13"/>
  <c r="S6" i="13"/>
  <c r="A35" i="10"/>
  <c r="B36" i="10"/>
  <c r="R40" i="13"/>
  <c r="S40" i="13"/>
  <c r="A41" i="13"/>
  <c r="Q40" i="13"/>
  <c r="B40" i="13"/>
  <c r="AE52" i="14"/>
  <c r="U52" i="13"/>
  <c r="R52" i="11"/>
  <c r="W52" i="4"/>
  <c r="I52" i="10"/>
  <c r="AI52" i="6"/>
  <c r="I52" i="1"/>
  <c r="I52" i="9"/>
  <c r="AB52" i="8"/>
  <c r="I52" i="3"/>
  <c r="W52" i="2"/>
  <c r="AE86" i="14"/>
  <c r="U86" i="13"/>
  <c r="AB86" i="8"/>
  <c r="I86" i="3"/>
  <c r="W86" i="4"/>
  <c r="I86" i="10"/>
  <c r="R86" i="11"/>
  <c r="I86" i="9"/>
  <c r="W86" i="2"/>
  <c r="I86" i="1"/>
  <c r="AI86" i="6"/>
  <c r="C36" i="10" l="1"/>
  <c r="B35" i="10"/>
  <c r="D20" i="10"/>
  <c r="C19" i="10"/>
  <c r="L4" i="11"/>
  <c r="M5" i="11"/>
  <c r="T3" i="2"/>
  <c r="S2" i="2"/>
  <c r="F20" i="9"/>
  <c r="E19" i="9"/>
  <c r="F4" i="10"/>
  <c r="E3" i="10"/>
  <c r="J10" i="8"/>
  <c r="J14" i="8"/>
  <c r="K8" i="8"/>
  <c r="L8" i="8" s="1"/>
  <c r="M8" i="8" s="1"/>
  <c r="N8" i="8" s="1"/>
  <c r="O8" i="8" s="1"/>
  <c r="P8" i="8" s="1"/>
  <c r="Q8" i="8" s="1"/>
  <c r="K9" i="8" s="1"/>
  <c r="L9" i="8" s="1"/>
  <c r="M9" i="8" s="1"/>
  <c r="N9" i="8" s="1"/>
  <c r="O9" i="8" s="1"/>
  <c r="P9" i="8" s="1"/>
  <c r="Q9" i="8" s="1"/>
  <c r="K10" i="8" s="1"/>
  <c r="L10" i="8" s="1"/>
  <c r="M10" i="8" s="1"/>
  <c r="N10" i="8" s="1"/>
  <c r="O10" i="8" s="1"/>
  <c r="P10" i="8" s="1"/>
  <c r="Q10" i="8" s="1"/>
  <c r="K11" i="8" s="1"/>
  <c r="L11" i="8" s="1"/>
  <c r="M11" i="8" s="1"/>
  <c r="N11" i="8" s="1"/>
  <c r="O11" i="8" s="1"/>
  <c r="P11" i="8" s="1"/>
  <c r="Q11" i="8" s="1"/>
  <c r="K12" i="8" s="1"/>
  <c r="L12" i="8" s="1"/>
  <c r="M12" i="8" s="1"/>
  <c r="N12" i="8" s="1"/>
  <c r="O12" i="8" s="1"/>
  <c r="P12" i="8" s="1"/>
  <c r="Q12" i="8" s="1"/>
  <c r="K13" i="8" s="1"/>
  <c r="L13" i="8" s="1"/>
  <c r="M13" i="8" s="1"/>
  <c r="N13" i="8" s="1"/>
  <c r="O13" i="8" s="1"/>
  <c r="P13" i="8" s="1"/>
  <c r="Q13" i="8" s="1"/>
  <c r="A15" i="4"/>
  <c r="D15" i="4" s="1"/>
  <c r="G15" i="4" s="1"/>
  <c r="J15" i="4" s="1"/>
  <c r="M15" i="4" s="1"/>
  <c r="P15" i="4" s="1"/>
  <c r="S15" i="4" s="1"/>
  <c r="A19" i="4" s="1"/>
  <c r="D19" i="4" s="1"/>
  <c r="G19" i="4" s="1"/>
  <c r="J19" i="4" s="1"/>
  <c r="M19" i="4" s="1"/>
  <c r="P19" i="4" s="1"/>
  <c r="S19" i="4" s="1"/>
  <c r="A23" i="4" s="1"/>
  <c r="D23" i="4" s="1"/>
  <c r="G23" i="4" s="1"/>
  <c r="J23" i="4" s="1"/>
  <c r="M23" i="4" s="1"/>
  <c r="P23" i="4" s="1"/>
  <c r="S23" i="4" s="1"/>
  <c r="A27" i="4" s="1"/>
  <c r="D27" i="4" s="1"/>
  <c r="G27" i="4" s="1"/>
  <c r="J27" i="4" s="1"/>
  <c r="M27" i="4" s="1"/>
  <c r="P27" i="4" s="1"/>
  <c r="S27" i="4" s="1"/>
  <c r="A31" i="4" s="1"/>
  <c r="D31" i="4" s="1"/>
  <c r="G31" i="4" s="1"/>
  <c r="J31" i="4" s="1"/>
  <c r="M31" i="4" s="1"/>
  <c r="P31" i="4" s="1"/>
  <c r="S31" i="4" s="1"/>
  <c r="S10" i="4"/>
  <c r="R41" i="13"/>
  <c r="A42" i="13"/>
  <c r="B41" i="13"/>
  <c r="S41" i="13"/>
  <c r="Q41" i="13"/>
  <c r="E3" i="3"/>
  <c r="F4" i="3"/>
  <c r="S11" i="2"/>
  <c r="P10" i="2"/>
  <c r="B7" i="13"/>
  <c r="R7" i="13"/>
  <c r="A8" i="13"/>
  <c r="Q7" i="13"/>
  <c r="S7" i="13"/>
  <c r="F4" i="9"/>
  <c r="E3" i="9"/>
  <c r="U98" i="13"/>
  <c r="AE98" i="14"/>
  <c r="R98" i="11"/>
  <c r="AB98" i="8"/>
  <c r="I98" i="3"/>
  <c r="W98" i="4"/>
  <c r="I98" i="10"/>
  <c r="I98" i="9"/>
  <c r="W98" i="2"/>
  <c r="I98" i="1"/>
  <c r="AI98" i="6"/>
  <c r="T3" i="4"/>
  <c r="S2" i="4"/>
  <c r="Z3" i="14"/>
  <c r="B14" i="14"/>
  <c r="F14" i="14" s="1"/>
  <c r="J14" i="14" s="1"/>
  <c r="N14" i="14" s="1"/>
  <c r="R14" i="14" s="1"/>
  <c r="V14" i="14" s="1"/>
  <c r="Z14" i="14" s="1"/>
  <c r="B23" i="14" s="1"/>
  <c r="F23" i="14" s="1"/>
  <c r="J23" i="14" s="1"/>
  <c r="N23" i="14" s="1"/>
  <c r="R23" i="14" s="1"/>
  <c r="V23" i="14" s="1"/>
  <c r="Z23" i="14" s="1"/>
  <c r="B32" i="14" s="1"/>
  <c r="F32" i="14" s="1"/>
  <c r="J32" i="14" s="1"/>
  <c r="N32" i="14" s="1"/>
  <c r="R32" i="14" s="1"/>
  <c r="V32" i="14" s="1"/>
  <c r="Z32" i="14" s="1"/>
  <c r="B41" i="14" s="1"/>
  <c r="F41" i="14" s="1"/>
  <c r="J41" i="14" s="1"/>
  <c r="N41" i="14" s="1"/>
  <c r="R41" i="14" s="1"/>
  <c r="V41" i="14" s="1"/>
  <c r="Z41" i="14" s="1"/>
  <c r="B50" i="14" s="1"/>
  <c r="F50" i="14" s="1"/>
  <c r="J50" i="14" s="1"/>
  <c r="N50" i="14" s="1"/>
  <c r="R50" i="14" s="1"/>
  <c r="V50" i="14" s="1"/>
  <c r="Z50" i="14" s="1"/>
  <c r="E4" i="1"/>
  <c r="D3" i="1"/>
  <c r="AE99" i="14"/>
  <c r="U99" i="13"/>
  <c r="R99" i="11"/>
  <c r="AI99" i="6"/>
  <c r="I99" i="1"/>
  <c r="AB99" i="8"/>
  <c r="I99" i="10"/>
  <c r="I99" i="3"/>
  <c r="I99" i="9"/>
  <c r="W99" i="4"/>
  <c r="W99" i="2"/>
  <c r="M2" i="4"/>
  <c r="N3" i="4"/>
  <c r="F3" i="2"/>
  <c r="E2" i="2"/>
  <c r="F3" i="3" l="1"/>
  <c r="G4" i="3"/>
  <c r="H4" i="4"/>
  <c r="I4" i="4" s="1"/>
  <c r="J4" i="4" s="1"/>
  <c r="K4" i="4" s="1"/>
  <c r="L4" i="4" s="1"/>
  <c r="M4" i="4" s="1"/>
  <c r="N4" i="4" s="1"/>
  <c r="H5" i="4" s="1"/>
  <c r="I5" i="4" s="1"/>
  <c r="J5" i="4" s="1"/>
  <c r="K5" i="4" s="1"/>
  <c r="L5" i="4" s="1"/>
  <c r="M5" i="4" s="1"/>
  <c r="N5" i="4" s="1"/>
  <c r="H6" i="4" s="1"/>
  <c r="I6" i="4" s="1"/>
  <c r="J6" i="4" s="1"/>
  <c r="K6" i="4" s="1"/>
  <c r="L6" i="4" s="1"/>
  <c r="M6" i="4" s="1"/>
  <c r="N6" i="4" s="1"/>
  <c r="H7" i="4" s="1"/>
  <c r="I7" i="4" s="1"/>
  <c r="J7" i="4" s="1"/>
  <c r="K7" i="4" s="1"/>
  <c r="L7" i="4" s="1"/>
  <c r="M7" i="4" s="1"/>
  <c r="N7" i="4" s="1"/>
  <c r="H8" i="4" s="1"/>
  <c r="I8" i="4" s="1"/>
  <c r="J8" i="4" s="1"/>
  <c r="K8" i="4" s="1"/>
  <c r="L8" i="4" s="1"/>
  <c r="M8" i="4" s="1"/>
  <c r="N8" i="4" s="1"/>
  <c r="N2" i="4"/>
  <c r="A43" i="13"/>
  <c r="B42" i="13"/>
  <c r="S42" i="13"/>
  <c r="R42" i="13"/>
  <c r="Q42" i="13"/>
  <c r="G4" i="10"/>
  <c r="F3" i="10"/>
  <c r="U3" i="2"/>
  <c r="T2" i="2"/>
  <c r="E20" i="10"/>
  <c r="D19" i="10"/>
  <c r="J16" i="8"/>
  <c r="J20" i="8"/>
  <c r="K14" i="8"/>
  <c r="L14" i="8" s="1"/>
  <c r="M14" i="8" s="1"/>
  <c r="N14" i="8" s="1"/>
  <c r="O14" i="8" s="1"/>
  <c r="P14" i="8" s="1"/>
  <c r="Q14" i="8" s="1"/>
  <c r="K15" i="8" s="1"/>
  <c r="L15" i="8" s="1"/>
  <c r="M15" i="8" s="1"/>
  <c r="N15" i="8" s="1"/>
  <c r="O15" i="8" s="1"/>
  <c r="P15" i="8" s="1"/>
  <c r="Q15" i="8" s="1"/>
  <c r="K16" i="8" s="1"/>
  <c r="L16" i="8" s="1"/>
  <c r="M16" i="8" s="1"/>
  <c r="N16" i="8" s="1"/>
  <c r="O16" i="8" s="1"/>
  <c r="P16" i="8" s="1"/>
  <c r="Q16" i="8" s="1"/>
  <c r="K17" i="8" s="1"/>
  <c r="L17" i="8" s="1"/>
  <c r="M17" i="8" s="1"/>
  <c r="N17" i="8" s="1"/>
  <c r="O17" i="8" s="1"/>
  <c r="P17" i="8" s="1"/>
  <c r="Q17" i="8" s="1"/>
  <c r="K18" i="8" s="1"/>
  <c r="L18" i="8" s="1"/>
  <c r="M18" i="8" s="1"/>
  <c r="N18" i="8" s="1"/>
  <c r="O18" i="8" s="1"/>
  <c r="P18" i="8" s="1"/>
  <c r="Q18" i="8" s="1"/>
  <c r="K19" i="8" s="1"/>
  <c r="L19" i="8" s="1"/>
  <c r="M19" i="8" s="1"/>
  <c r="N19" i="8" s="1"/>
  <c r="O19" i="8" s="1"/>
  <c r="P19" i="8" s="1"/>
  <c r="Q19" i="8" s="1"/>
  <c r="N5" i="11"/>
  <c r="M4" i="11"/>
  <c r="F2" i="2"/>
  <c r="G3" i="2"/>
  <c r="F3" i="9"/>
  <c r="G4" i="9"/>
  <c r="F4" i="1"/>
  <c r="E3" i="1"/>
  <c r="T2" i="4"/>
  <c r="U3" i="4"/>
  <c r="A9" i="13"/>
  <c r="R8" i="13"/>
  <c r="S8" i="13"/>
  <c r="Q8" i="13"/>
  <c r="B8" i="13"/>
  <c r="S10" i="2"/>
  <c r="A15" i="2"/>
  <c r="D15" i="2" s="1"/>
  <c r="G15" i="2" s="1"/>
  <c r="J15" i="2" s="1"/>
  <c r="M15" i="2" s="1"/>
  <c r="P15" i="2" s="1"/>
  <c r="S15" i="2" s="1"/>
  <c r="A19" i="2" s="1"/>
  <c r="D19" i="2" s="1"/>
  <c r="G19" i="2" s="1"/>
  <c r="J19" i="2" s="1"/>
  <c r="M19" i="2" s="1"/>
  <c r="P19" i="2" s="1"/>
  <c r="S19" i="2" s="1"/>
  <c r="A23" i="2" s="1"/>
  <c r="D23" i="2" s="1"/>
  <c r="G23" i="2" s="1"/>
  <c r="J23" i="2" s="1"/>
  <c r="M23" i="2" s="1"/>
  <c r="P23" i="2" s="1"/>
  <c r="S23" i="2" s="1"/>
  <c r="A27" i="2" s="1"/>
  <c r="D27" i="2" s="1"/>
  <c r="G27" i="2" s="1"/>
  <c r="J27" i="2" s="1"/>
  <c r="M27" i="2" s="1"/>
  <c r="P27" i="2" s="1"/>
  <c r="S27" i="2" s="1"/>
  <c r="A31" i="2" s="1"/>
  <c r="D31" i="2" s="1"/>
  <c r="G31" i="2" s="1"/>
  <c r="J31" i="2" s="1"/>
  <c r="M31" i="2" s="1"/>
  <c r="P31" i="2" s="1"/>
  <c r="S31" i="2" s="1"/>
  <c r="G20" i="9"/>
  <c r="F19" i="9"/>
  <c r="C35" i="10"/>
  <c r="D36" i="10"/>
  <c r="G19" i="9" l="1"/>
  <c r="A22" i="9"/>
  <c r="B22" i="9" s="1"/>
  <c r="C22" i="9" s="1"/>
  <c r="D22" i="9" s="1"/>
  <c r="E22" i="9" s="1"/>
  <c r="F22" i="9" s="1"/>
  <c r="G22" i="9" s="1"/>
  <c r="A24" i="9" s="1"/>
  <c r="B24" i="9" s="1"/>
  <c r="C24" i="9" s="1"/>
  <c r="D24" i="9" s="1"/>
  <c r="E24" i="9" s="1"/>
  <c r="F24" i="9" s="1"/>
  <c r="G24" i="9" s="1"/>
  <c r="A26" i="9" s="1"/>
  <c r="B26" i="9" s="1"/>
  <c r="C26" i="9" s="1"/>
  <c r="D26" i="9" s="1"/>
  <c r="E26" i="9" s="1"/>
  <c r="F26" i="9" s="1"/>
  <c r="G26" i="9" s="1"/>
  <c r="A28" i="9" s="1"/>
  <c r="B28" i="9" s="1"/>
  <c r="C28" i="9" s="1"/>
  <c r="D28" i="9" s="1"/>
  <c r="E28" i="9" s="1"/>
  <c r="F28" i="9" s="1"/>
  <c r="G28" i="9" s="1"/>
  <c r="A30" i="9" s="1"/>
  <c r="B30" i="9" s="1"/>
  <c r="C30" i="9" s="1"/>
  <c r="D30" i="9" s="1"/>
  <c r="E30" i="9" s="1"/>
  <c r="F30" i="9" s="1"/>
  <c r="G30" i="9" s="1"/>
  <c r="O4" i="4"/>
  <c r="P4" i="4" s="1"/>
  <c r="Q4" i="4" s="1"/>
  <c r="R4" i="4" s="1"/>
  <c r="S4" i="4" s="1"/>
  <c r="T4" i="4" s="1"/>
  <c r="U4" i="4" s="1"/>
  <c r="O5" i="4" s="1"/>
  <c r="P5" i="4" s="1"/>
  <c r="Q5" i="4" s="1"/>
  <c r="R5" i="4" s="1"/>
  <c r="S5" i="4" s="1"/>
  <c r="T5" i="4" s="1"/>
  <c r="U5" i="4" s="1"/>
  <c r="O6" i="4" s="1"/>
  <c r="P6" i="4" s="1"/>
  <c r="Q6" i="4" s="1"/>
  <c r="R6" i="4" s="1"/>
  <c r="S6" i="4" s="1"/>
  <c r="T6" i="4" s="1"/>
  <c r="U6" i="4" s="1"/>
  <c r="O7" i="4" s="1"/>
  <c r="P7" i="4" s="1"/>
  <c r="Q7" i="4" s="1"/>
  <c r="R7" i="4" s="1"/>
  <c r="S7" i="4" s="1"/>
  <c r="T7" i="4" s="1"/>
  <c r="U7" i="4" s="1"/>
  <c r="O8" i="4" s="1"/>
  <c r="P8" i="4" s="1"/>
  <c r="Q8" i="4" s="1"/>
  <c r="R8" i="4" s="1"/>
  <c r="S8" i="4" s="1"/>
  <c r="T8" i="4" s="1"/>
  <c r="U8" i="4" s="1"/>
  <c r="U2" i="4"/>
  <c r="A6" i="9"/>
  <c r="B6" i="9" s="1"/>
  <c r="C6" i="9" s="1"/>
  <c r="D6" i="9" s="1"/>
  <c r="E6" i="9" s="1"/>
  <c r="F6" i="9" s="1"/>
  <c r="G6" i="9" s="1"/>
  <c r="A8" i="9" s="1"/>
  <c r="B8" i="9" s="1"/>
  <c r="C8" i="9" s="1"/>
  <c r="D8" i="9" s="1"/>
  <c r="E8" i="9" s="1"/>
  <c r="F8" i="9" s="1"/>
  <c r="G8" i="9" s="1"/>
  <c r="A10" i="9" s="1"/>
  <c r="B10" i="9" s="1"/>
  <c r="C10" i="9" s="1"/>
  <c r="D10" i="9" s="1"/>
  <c r="E10" i="9" s="1"/>
  <c r="F10" i="9" s="1"/>
  <c r="G10" i="9" s="1"/>
  <c r="A12" i="9" s="1"/>
  <c r="B12" i="9" s="1"/>
  <c r="C12" i="9" s="1"/>
  <c r="D12" i="9" s="1"/>
  <c r="E12" i="9" s="1"/>
  <c r="F12" i="9" s="1"/>
  <c r="G12" i="9" s="1"/>
  <c r="A14" i="9" s="1"/>
  <c r="B14" i="9" s="1"/>
  <c r="C14" i="9" s="1"/>
  <c r="D14" i="9" s="1"/>
  <c r="E14" i="9" s="1"/>
  <c r="F14" i="9" s="1"/>
  <c r="G14" i="9" s="1"/>
  <c r="G3" i="9"/>
  <c r="O4" i="2"/>
  <c r="P4" i="2" s="1"/>
  <c r="Q4" i="2" s="1"/>
  <c r="R4" i="2" s="1"/>
  <c r="S4" i="2" s="1"/>
  <c r="T4" i="2" s="1"/>
  <c r="U4" i="2" s="1"/>
  <c r="O5" i="2" s="1"/>
  <c r="P5" i="2" s="1"/>
  <c r="Q5" i="2" s="1"/>
  <c r="R5" i="2" s="1"/>
  <c r="S5" i="2" s="1"/>
  <c r="T5" i="2" s="1"/>
  <c r="U5" i="2" s="1"/>
  <c r="O6" i="2" s="1"/>
  <c r="P6" i="2" s="1"/>
  <c r="Q6" i="2" s="1"/>
  <c r="R6" i="2" s="1"/>
  <c r="S6" i="2" s="1"/>
  <c r="T6" i="2" s="1"/>
  <c r="U6" i="2" s="1"/>
  <c r="O7" i="2" s="1"/>
  <c r="P7" i="2" s="1"/>
  <c r="Q7" i="2" s="1"/>
  <c r="R7" i="2" s="1"/>
  <c r="S7" i="2" s="1"/>
  <c r="T7" i="2" s="1"/>
  <c r="U7" i="2" s="1"/>
  <c r="O8" i="2" s="1"/>
  <c r="P8" i="2" s="1"/>
  <c r="Q8" i="2" s="1"/>
  <c r="R8" i="2" s="1"/>
  <c r="S8" i="2" s="1"/>
  <c r="T8" i="2" s="1"/>
  <c r="U8" i="2" s="1"/>
  <c r="U2" i="2"/>
  <c r="E36" i="10"/>
  <c r="D35" i="10"/>
  <c r="O5" i="11"/>
  <c r="N4" i="11"/>
  <c r="G2" i="2"/>
  <c r="A4" i="2"/>
  <c r="B4" i="2" s="1"/>
  <c r="C4" i="2" s="1"/>
  <c r="D4" i="2" s="1"/>
  <c r="E4" i="2" s="1"/>
  <c r="F4" i="2" s="1"/>
  <c r="G4" i="2" s="1"/>
  <c r="A5" i="2" s="1"/>
  <c r="B5" i="2" s="1"/>
  <c r="C5" i="2" s="1"/>
  <c r="D5" i="2" s="1"/>
  <c r="E5" i="2" s="1"/>
  <c r="F5" i="2" s="1"/>
  <c r="G5" i="2" s="1"/>
  <c r="A6" i="2" s="1"/>
  <c r="B6" i="2" s="1"/>
  <c r="C6" i="2" s="1"/>
  <c r="D6" i="2" s="1"/>
  <c r="E6" i="2" s="1"/>
  <c r="F6" i="2" s="1"/>
  <c r="G6" i="2" s="1"/>
  <c r="A7" i="2" s="1"/>
  <c r="B7" i="2" s="1"/>
  <c r="C7" i="2" s="1"/>
  <c r="D7" i="2" s="1"/>
  <c r="E7" i="2" s="1"/>
  <c r="F7" i="2" s="1"/>
  <c r="G7" i="2" s="1"/>
  <c r="A8" i="2" s="1"/>
  <c r="B8" i="2" s="1"/>
  <c r="C8" i="2" s="1"/>
  <c r="D8" i="2" s="1"/>
  <c r="E8" i="2" s="1"/>
  <c r="F8" i="2" s="1"/>
  <c r="G8" i="2" s="1"/>
  <c r="E19" i="10"/>
  <c r="F20" i="10"/>
  <c r="G3" i="10"/>
  <c r="A6" i="10"/>
  <c r="B6" i="10" s="1"/>
  <c r="C6" i="10" s="1"/>
  <c r="D6" i="10" s="1"/>
  <c r="E6" i="10" s="1"/>
  <c r="F6" i="10" s="1"/>
  <c r="G6" i="10" s="1"/>
  <c r="A8" i="10" s="1"/>
  <c r="B8" i="10" s="1"/>
  <c r="C8" i="10" s="1"/>
  <c r="D8" i="10" s="1"/>
  <c r="E8" i="10" s="1"/>
  <c r="F8" i="10" s="1"/>
  <c r="G8" i="10" s="1"/>
  <c r="A10" i="10" s="1"/>
  <c r="B10" i="10" s="1"/>
  <c r="C10" i="10" s="1"/>
  <c r="D10" i="10" s="1"/>
  <c r="E10" i="10" s="1"/>
  <c r="F10" i="10" s="1"/>
  <c r="G10" i="10" s="1"/>
  <c r="A12" i="10" s="1"/>
  <c r="B12" i="10" s="1"/>
  <c r="C12" i="10" s="1"/>
  <c r="D12" i="10" s="1"/>
  <c r="E12" i="10" s="1"/>
  <c r="F12" i="10" s="1"/>
  <c r="G12" i="10" s="1"/>
  <c r="A14" i="10" s="1"/>
  <c r="B14" i="10" s="1"/>
  <c r="C14" i="10" s="1"/>
  <c r="D14" i="10" s="1"/>
  <c r="E14" i="10" s="1"/>
  <c r="F14" i="10" s="1"/>
  <c r="G14" i="10" s="1"/>
  <c r="G3" i="3"/>
  <c r="A8" i="3"/>
  <c r="B8" i="3" s="1"/>
  <c r="C8" i="3" s="1"/>
  <c r="D8" i="3" s="1"/>
  <c r="E8" i="3" s="1"/>
  <c r="F8" i="3" s="1"/>
  <c r="G8" i="3" s="1"/>
  <c r="A12" i="3" s="1"/>
  <c r="B12" i="3" s="1"/>
  <c r="C12" i="3" s="1"/>
  <c r="D12" i="3" s="1"/>
  <c r="E12" i="3" s="1"/>
  <c r="F12" i="3" s="1"/>
  <c r="G12" i="3" s="1"/>
  <c r="A16" i="3" s="1"/>
  <c r="B16" i="3" s="1"/>
  <c r="C16" i="3" s="1"/>
  <c r="D16" i="3" s="1"/>
  <c r="E16" i="3" s="1"/>
  <c r="F16" i="3" s="1"/>
  <c r="G16" i="3" s="1"/>
  <c r="A20" i="3" s="1"/>
  <c r="B20" i="3" s="1"/>
  <c r="C20" i="3" s="1"/>
  <c r="D20" i="3" s="1"/>
  <c r="E20" i="3" s="1"/>
  <c r="F20" i="3" s="1"/>
  <c r="G20" i="3" s="1"/>
  <c r="A24" i="3" s="1"/>
  <c r="B24" i="3" s="1"/>
  <c r="C24" i="3" s="1"/>
  <c r="D24" i="3" s="1"/>
  <c r="E24" i="3" s="1"/>
  <c r="F24" i="3" s="1"/>
  <c r="G24" i="3" s="1"/>
  <c r="R9" i="13"/>
  <c r="A10" i="13"/>
  <c r="Q9" i="13"/>
  <c r="S9" i="13"/>
  <c r="B9" i="13"/>
  <c r="G4" i="1"/>
  <c r="F3" i="1"/>
  <c r="J22" i="8"/>
  <c r="K20" i="8"/>
  <c r="L20" i="8" s="1"/>
  <c r="M20" i="8" s="1"/>
  <c r="N20" i="8" s="1"/>
  <c r="O20" i="8" s="1"/>
  <c r="P20" i="8" s="1"/>
  <c r="Q20" i="8" s="1"/>
  <c r="K21" i="8" s="1"/>
  <c r="L21" i="8" s="1"/>
  <c r="M21" i="8" s="1"/>
  <c r="N21" i="8" s="1"/>
  <c r="O21" i="8" s="1"/>
  <c r="P21" i="8" s="1"/>
  <c r="Q21" i="8" s="1"/>
  <c r="K22" i="8" s="1"/>
  <c r="L22" i="8" s="1"/>
  <c r="M22" i="8" s="1"/>
  <c r="N22" i="8" s="1"/>
  <c r="O22" i="8" s="1"/>
  <c r="P22" i="8" s="1"/>
  <c r="Q22" i="8" s="1"/>
  <c r="K23" i="8" s="1"/>
  <c r="L23" i="8" s="1"/>
  <c r="M23" i="8" s="1"/>
  <c r="N23" i="8" s="1"/>
  <c r="O23" i="8" s="1"/>
  <c r="P23" i="8" s="1"/>
  <c r="Q23" i="8" s="1"/>
  <c r="K24" i="8" s="1"/>
  <c r="L24" i="8" s="1"/>
  <c r="M24" i="8" s="1"/>
  <c r="N24" i="8" s="1"/>
  <c r="O24" i="8" s="1"/>
  <c r="P24" i="8" s="1"/>
  <c r="Q24" i="8" s="1"/>
  <c r="K25" i="8" s="1"/>
  <c r="L25" i="8" s="1"/>
  <c r="M25" i="8" s="1"/>
  <c r="N25" i="8" s="1"/>
  <c r="O25" i="8" s="1"/>
  <c r="P25" i="8" s="1"/>
  <c r="Q25" i="8" s="1"/>
  <c r="J26" i="8"/>
  <c r="A44" i="13"/>
  <c r="Q43" i="13"/>
  <c r="R43" i="13"/>
  <c r="S43" i="13"/>
  <c r="B43" i="13"/>
  <c r="F19" i="10" l="1"/>
  <c r="G20" i="10"/>
  <c r="R44" i="13"/>
  <c r="S44" i="13"/>
  <c r="A45" i="13"/>
  <c r="Q44" i="13"/>
  <c r="B44" i="13"/>
  <c r="P5" i="11"/>
  <c r="O4" i="11"/>
  <c r="J28" i="8"/>
  <c r="J32" i="8"/>
  <c r="K26" i="8"/>
  <c r="L26" i="8" s="1"/>
  <c r="M26" i="8" s="1"/>
  <c r="N26" i="8" s="1"/>
  <c r="O26" i="8" s="1"/>
  <c r="P26" i="8" s="1"/>
  <c r="Q26" i="8" s="1"/>
  <c r="K27" i="8" s="1"/>
  <c r="L27" i="8" s="1"/>
  <c r="M27" i="8" s="1"/>
  <c r="N27" i="8" s="1"/>
  <c r="O27" i="8" s="1"/>
  <c r="P27" i="8" s="1"/>
  <c r="Q27" i="8" s="1"/>
  <c r="K28" i="8" s="1"/>
  <c r="L28" i="8" s="1"/>
  <c r="M28" i="8" s="1"/>
  <c r="N28" i="8" s="1"/>
  <c r="O28" i="8" s="1"/>
  <c r="P28" i="8" s="1"/>
  <c r="Q28" i="8" s="1"/>
  <c r="K29" i="8" s="1"/>
  <c r="L29" i="8" s="1"/>
  <c r="M29" i="8" s="1"/>
  <c r="N29" i="8" s="1"/>
  <c r="O29" i="8" s="1"/>
  <c r="P29" i="8" s="1"/>
  <c r="Q29" i="8" s="1"/>
  <c r="K30" i="8" s="1"/>
  <c r="L30" i="8" s="1"/>
  <c r="M30" i="8" s="1"/>
  <c r="N30" i="8" s="1"/>
  <c r="O30" i="8" s="1"/>
  <c r="P30" i="8" s="1"/>
  <c r="Q30" i="8" s="1"/>
  <c r="K31" i="8" s="1"/>
  <c r="L31" i="8" s="1"/>
  <c r="M31" i="8" s="1"/>
  <c r="N31" i="8" s="1"/>
  <c r="O31" i="8" s="1"/>
  <c r="P31" i="8" s="1"/>
  <c r="Q31" i="8" s="1"/>
  <c r="A8" i="1"/>
  <c r="B8" i="1" s="1"/>
  <c r="C8" i="1" s="1"/>
  <c r="D8" i="1" s="1"/>
  <c r="E8" i="1" s="1"/>
  <c r="F8" i="1" s="1"/>
  <c r="G8" i="1" s="1"/>
  <c r="A12" i="1" s="1"/>
  <c r="B12" i="1" s="1"/>
  <c r="C12" i="1" s="1"/>
  <c r="D12" i="1" s="1"/>
  <c r="E12" i="1" s="1"/>
  <c r="F12" i="1" s="1"/>
  <c r="G12" i="1" s="1"/>
  <c r="A16" i="1" s="1"/>
  <c r="B16" i="1" s="1"/>
  <c r="C16" i="1" s="1"/>
  <c r="D16" i="1" s="1"/>
  <c r="E16" i="1" s="1"/>
  <c r="F16" i="1" s="1"/>
  <c r="G16" i="1" s="1"/>
  <c r="A20" i="1" s="1"/>
  <c r="B20" i="1" s="1"/>
  <c r="C20" i="1" s="1"/>
  <c r="D20" i="1" s="1"/>
  <c r="E20" i="1" s="1"/>
  <c r="F20" i="1" s="1"/>
  <c r="G20" i="1" s="1"/>
  <c r="A24" i="1" s="1"/>
  <c r="B24" i="1" s="1"/>
  <c r="C24" i="1" s="1"/>
  <c r="D24" i="1" s="1"/>
  <c r="E24" i="1" s="1"/>
  <c r="F24" i="1" s="1"/>
  <c r="G24" i="1" s="1"/>
  <c r="G3" i="1"/>
  <c r="A11" i="13"/>
  <c r="B10" i="13"/>
  <c r="Q10" i="13"/>
  <c r="S10" i="13"/>
  <c r="R10" i="13"/>
  <c r="E35" i="10"/>
  <c r="F36" i="10"/>
  <c r="P4" i="11" l="1"/>
  <c r="J7" i="11"/>
  <c r="K7" i="11" s="1"/>
  <c r="L7" i="11" s="1"/>
  <c r="M7" i="11" s="1"/>
  <c r="N7" i="11" s="1"/>
  <c r="O7" i="11" s="1"/>
  <c r="P7" i="11" s="1"/>
  <c r="J9" i="11" s="1"/>
  <c r="K9" i="11" s="1"/>
  <c r="L9" i="11" s="1"/>
  <c r="M9" i="11" s="1"/>
  <c r="N9" i="11" s="1"/>
  <c r="O9" i="11" s="1"/>
  <c r="P9" i="11" s="1"/>
  <c r="J11" i="11" s="1"/>
  <c r="K11" i="11" s="1"/>
  <c r="L11" i="11" s="1"/>
  <c r="M11" i="11" s="1"/>
  <c r="N11" i="11" s="1"/>
  <c r="O11" i="11" s="1"/>
  <c r="P11" i="11" s="1"/>
  <c r="J13" i="11" s="1"/>
  <c r="K13" i="11" s="1"/>
  <c r="L13" i="11" s="1"/>
  <c r="M13" i="11" s="1"/>
  <c r="N13" i="11" s="1"/>
  <c r="O13" i="11" s="1"/>
  <c r="P13" i="11" s="1"/>
  <c r="J15" i="11" s="1"/>
  <c r="K15" i="11" s="1"/>
  <c r="L15" i="11" s="1"/>
  <c r="M15" i="11" s="1"/>
  <c r="N15" i="11" s="1"/>
  <c r="O15" i="11" s="1"/>
  <c r="P15" i="11" s="1"/>
  <c r="B11" i="13"/>
  <c r="A12" i="13"/>
  <c r="R11" i="13"/>
  <c r="Q11" i="13"/>
  <c r="S11" i="13"/>
  <c r="J34" i="8"/>
  <c r="J38" i="8"/>
  <c r="K32" i="8"/>
  <c r="L32" i="8" s="1"/>
  <c r="M32" i="8" s="1"/>
  <c r="N32" i="8" s="1"/>
  <c r="O32" i="8" s="1"/>
  <c r="P32" i="8" s="1"/>
  <c r="Q32" i="8" s="1"/>
  <c r="K33" i="8" s="1"/>
  <c r="L33" i="8" s="1"/>
  <c r="M33" i="8" s="1"/>
  <c r="N33" i="8" s="1"/>
  <c r="O33" i="8" s="1"/>
  <c r="P33" i="8" s="1"/>
  <c r="Q33" i="8" s="1"/>
  <c r="K34" i="8" s="1"/>
  <c r="L34" i="8" s="1"/>
  <c r="M34" i="8" s="1"/>
  <c r="N34" i="8" s="1"/>
  <c r="O34" i="8" s="1"/>
  <c r="P34" i="8" s="1"/>
  <c r="Q34" i="8" s="1"/>
  <c r="K35" i="8" s="1"/>
  <c r="L35" i="8" s="1"/>
  <c r="M35" i="8" s="1"/>
  <c r="N35" i="8" s="1"/>
  <c r="O35" i="8" s="1"/>
  <c r="P35" i="8" s="1"/>
  <c r="Q35" i="8" s="1"/>
  <c r="K36" i="8" s="1"/>
  <c r="L36" i="8" s="1"/>
  <c r="M36" i="8" s="1"/>
  <c r="N36" i="8" s="1"/>
  <c r="O36" i="8" s="1"/>
  <c r="P36" i="8" s="1"/>
  <c r="Q36" i="8" s="1"/>
  <c r="K37" i="8" s="1"/>
  <c r="L37" i="8" s="1"/>
  <c r="M37" i="8" s="1"/>
  <c r="N37" i="8" s="1"/>
  <c r="O37" i="8" s="1"/>
  <c r="P37" i="8" s="1"/>
  <c r="Q37" i="8" s="1"/>
  <c r="G36" i="10"/>
  <c r="F35" i="10"/>
  <c r="A22" i="10"/>
  <c r="B22" i="10" s="1"/>
  <c r="C22" i="10" s="1"/>
  <c r="D22" i="10" s="1"/>
  <c r="E22" i="10" s="1"/>
  <c r="F22" i="10" s="1"/>
  <c r="G22" i="10" s="1"/>
  <c r="A24" i="10" s="1"/>
  <c r="B24" i="10" s="1"/>
  <c r="C24" i="10" s="1"/>
  <c r="D24" i="10" s="1"/>
  <c r="E24" i="10" s="1"/>
  <c r="F24" i="10" s="1"/>
  <c r="G24" i="10" s="1"/>
  <c r="A26" i="10" s="1"/>
  <c r="B26" i="10" s="1"/>
  <c r="C26" i="10" s="1"/>
  <c r="D26" i="10" s="1"/>
  <c r="E26" i="10" s="1"/>
  <c r="F26" i="10" s="1"/>
  <c r="G26" i="10" s="1"/>
  <c r="A28" i="10" s="1"/>
  <c r="B28" i="10" s="1"/>
  <c r="C28" i="10" s="1"/>
  <c r="D28" i="10" s="1"/>
  <c r="E28" i="10" s="1"/>
  <c r="F28" i="10" s="1"/>
  <c r="G28" i="10" s="1"/>
  <c r="A30" i="10" s="1"/>
  <c r="B30" i="10" s="1"/>
  <c r="C30" i="10" s="1"/>
  <c r="D30" i="10" s="1"/>
  <c r="E30" i="10" s="1"/>
  <c r="F30" i="10" s="1"/>
  <c r="G30" i="10" s="1"/>
  <c r="G19" i="10"/>
  <c r="R45" i="13"/>
  <c r="A46" i="13"/>
  <c r="S45" i="13"/>
  <c r="Q45" i="13"/>
  <c r="B45" i="13"/>
  <c r="A47" i="13" l="1"/>
  <c r="B46" i="13"/>
  <c r="Q46" i="13"/>
  <c r="R46" i="13"/>
  <c r="S46" i="13"/>
  <c r="A13" i="13"/>
  <c r="R12" i="13"/>
  <c r="S12" i="13"/>
  <c r="B12" i="13"/>
  <c r="Q12" i="13"/>
  <c r="G35" i="10"/>
  <c r="A38" i="10"/>
  <c r="B38" i="10" s="1"/>
  <c r="C38" i="10" s="1"/>
  <c r="D38" i="10" s="1"/>
  <c r="E38" i="10" s="1"/>
  <c r="F38" i="10" s="1"/>
  <c r="G38" i="10" s="1"/>
  <c r="A40" i="10" s="1"/>
  <c r="B40" i="10" s="1"/>
  <c r="C40" i="10" s="1"/>
  <c r="D40" i="10" s="1"/>
  <c r="E40" i="10" s="1"/>
  <c r="F40" i="10" s="1"/>
  <c r="G40" i="10" s="1"/>
  <c r="A42" i="10" s="1"/>
  <c r="B42" i="10" s="1"/>
  <c r="C42" i="10" s="1"/>
  <c r="D42" i="10" s="1"/>
  <c r="E42" i="10" s="1"/>
  <c r="F42" i="10" s="1"/>
  <c r="G42" i="10" s="1"/>
  <c r="A44" i="10" s="1"/>
  <c r="B44" i="10" s="1"/>
  <c r="C44" i="10" s="1"/>
  <c r="D44" i="10" s="1"/>
  <c r="E44" i="10" s="1"/>
  <c r="F44" i="10" s="1"/>
  <c r="G44" i="10" s="1"/>
  <c r="A46" i="10" s="1"/>
  <c r="B46" i="10" s="1"/>
  <c r="C46" i="10" s="1"/>
  <c r="D46" i="10" s="1"/>
  <c r="E46" i="10" s="1"/>
  <c r="F46" i="10" s="1"/>
  <c r="G46" i="10" s="1"/>
  <c r="R17" i="8"/>
  <c r="J40" i="8"/>
  <c r="K38" i="8"/>
  <c r="L38" i="8" s="1"/>
  <c r="M38" i="8" s="1"/>
  <c r="N38" i="8" s="1"/>
  <c r="O38" i="8" s="1"/>
  <c r="P38" i="8" s="1"/>
  <c r="Q38" i="8" s="1"/>
  <c r="K39" i="8" s="1"/>
  <c r="L39" i="8" s="1"/>
  <c r="M39" i="8" s="1"/>
  <c r="N39" i="8" s="1"/>
  <c r="O39" i="8" s="1"/>
  <c r="P39" i="8" s="1"/>
  <c r="Q39" i="8" s="1"/>
  <c r="K40" i="8" s="1"/>
  <c r="L40" i="8" s="1"/>
  <c r="M40" i="8" s="1"/>
  <c r="N40" i="8" s="1"/>
  <c r="O40" i="8" s="1"/>
  <c r="P40" i="8" s="1"/>
  <c r="Q40" i="8" s="1"/>
  <c r="K41" i="8" s="1"/>
  <c r="L41" i="8" s="1"/>
  <c r="M41" i="8" s="1"/>
  <c r="N41" i="8" s="1"/>
  <c r="O41" i="8" s="1"/>
  <c r="P41" i="8" s="1"/>
  <c r="Q41" i="8" s="1"/>
  <c r="K42" i="8" s="1"/>
  <c r="L42" i="8" s="1"/>
  <c r="M42" i="8" s="1"/>
  <c r="N42" i="8" s="1"/>
  <c r="O42" i="8" s="1"/>
  <c r="P42" i="8" s="1"/>
  <c r="Q42" i="8" s="1"/>
  <c r="K43" i="8" s="1"/>
  <c r="L43" i="8" s="1"/>
  <c r="M43" i="8" s="1"/>
  <c r="N43" i="8" s="1"/>
  <c r="O43" i="8" s="1"/>
  <c r="P43" i="8" s="1"/>
  <c r="Q43" i="8" s="1"/>
  <c r="R13" i="13" l="1"/>
  <c r="A14" i="13"/>
  <c r="Q13" i="13"/>
  <c r="B13" i="13"/>
  <c r="S13" i="13"/>
  <c r="R19" i="8"/>
  <c r="S17" i="8"/>
  <c r="T17" i="8" s="1"/>
  <c r="U17" i="8" s="1"/>
  <c r="V17" i="8" s="1"/>
  <c r="W17" i="8" s="1"/>
  <c r="X17" i="8" s="1"/>
  <c r="Y17" i="8" s="1"/>
  <c r="S18" i="8" s="1"/>
  <c r="T18" i="8" s="1"/>
  <c r="U18" i="8" s="1"/>
  <c r="V18" i="8" s="1"/>
  <c r="W18" i="8" s="1"/>
  <c r="X18" i="8" s="1"/>
  <c r="Y18" i="8" s="1"/>
  <c r="S19" i="8" s="1"/>
  <c r="T19" i="8" s="1"/>
  <c r="U19" i="8" s="1"/>
  <c r="V19" i="8" s="1"/>
  <c r="W19" i="8" s="1"/>
  <c r="X19" i="8" s="1"/>
  <c r="Y19" i="8" s="1"/>
  <c r="S20" i="8" s="1"/>
  <c r="T20" i="8" s="1"/>
  <c r="U20" i="8" s="1"/>
  <c r="V20" i="8" s="1"/>
  <c r="W20" i="8" s="1"/>
  <c r="X20" i="8" s="1"/>
  <c r="Y20" i="8" s="1"/>
  <c r="S21" i="8" s="1"/>
  <c r="T21" i="8" s="1"/>
  <c r="U21" i="8" s="1"/>
  <c r="V21" i="8" s="1"/>
  <c r="W21" i="8" s="1"/>
  <c r="X21" i="8" s="1"/>
  <c r="Y21" i="8" s="1"/>
  <c r="S22" i="8" s="1"/>
  <c r="T22" i="8" s="1"/>
  <c r="U22" i="8" s="1"/>
  <c r="V22" i="8" s="1"/>
  <c r="W22" i="8" s="1"/>
  <c r="X22" i="8" s="1"/>
  <c r="Y22" i="8" s="1"/>
  <c r="R23" i="8"/>
  <c r="A48" i="13"/>
  <c r="Q47" i="13"/>
  <c r="S47" i="13"/>
  <c r="R47" i="13"/>
  <c r="B47" i="13"/>
  <c r="R29" i="8" l="1"/>
  <c r="R25" i="8"/>
  <c r="S23" i="8"/>
  <c r="T23" i="8" s="1"/>
  <c r="U23" i="8" s="1"/>
  <c r="V23" i="8" s="1"/>
  <c r="W23" i="8" s="1"/>
  <c r="X23" i="8" s="1"/>
  <c r="Y23" i="8" s="1"/>
  <c r="S24" i="8" s="1"/>
  <c r="T24" i="8" s="1"/>
  <c r="U24" i="8" s="1"/>
  <c r="V24" i="8" s="1"/>
  <c r="W24" i="8" s="1"/>
  <c r="X24" i="8" s="1"/>
  <c r="Y24" i="8" s="1"/>
  <c r="S25" i="8" s="1"/>
  <c r="T25" i="8" s="1"/>
  <c r="U25" i="8" s="1"/>
  <c r="V25" i="8" s="1"/>
  <c r="W25" i="8" s="1"/>
  <c r="X25" i="8" s="1"/>
  <c r="Y25" i="8" s="1"/>
  <c r="S26" i="8" s="1"/>
  <c r="T26" i="8" s="1"/>
  <c r="U26" i="8" s="1"/>
  <c r="V26" i="8" s="1"/>
  <c r="W26" i="8" s="1"/>
  <c r="X26" i="8" s="1"/>
  <c r="Y26" i="8" s="1"/>
  <c r="S27" i="8" s="1"/>
  <c r="T27" i="8" s="1"/>
  <c r="U27" i="8" s="1"/>
  <c r="V27" i="8" s="1"/>
  <c r="W27" i="8" s="1"/>
  <c r="X27" i="8" s="1"/>
  <c r="Y27" i="8" s="1"/>
  <c r="S28" i="8" s="1"/>
  <c r="T28" i="8" s="1"/>
  <c r="U28" i="8" s="1"/>
  <c r="V28" i="8" s="1"/>
  <c r="W28" i="8" s="1"/>
  <c r="X28" i="8" s="1"/>
  <c r="Y28" i="8" s="1"/>
  <c r="A15" i="13"/>
  <c r="Q14" i="13"/>
  <c r="S14" i="13"/>
  <c r="R14" i="13"/>
  <c r="B14" i="13"/>
  <c r="R48" i="13"/>
  <c r="S48" i="13"/>
  <c r="A49" i="13"/>
  <c r="B48" i="13"/>
  <c r="Q48" i="13"/>
  <c r="R49" i="13" l="1"/>
  <c r="S49" i="13"/>
  <c r="Q49" i="13"/>
  <c r="A50" i="13"/>
  <c r="B49" i="13"/>
  <c r="B15" i="13"/>
  <c r="R15" i="13"/>
  <c r="Q15" i="13"/>
  <c r="S15" i="13"/>
  <c r="A16" i="13"/>
  <c r="R31" i="8"/>
  <c r="S29" i="8"/>
  <c r="T29" i="8" s="1"/>
  <c r="U29" i="8" s="1"/>
  <c r="V29" i="8" s="1"/>
  <c r="W29" i="8" s="1"/>
  <c r="X29" i="8" s="1"/>
  <c r="Y29" i="8" s="1"/>
  <c r="S30" i="8" s="1"/>
  <c r="T30" i="8" s="1"/>
  <c r="U30" i="8" s="1"/>
  <c r="V30" i="8" s="1"/>
  <c r="W30" i="8" s="1"/>
  <c r="X30" i="8" s="1"/>
  <c r="Y30" i="8" s="1"/>
  <c r="S31" i="8" s="1"/>
  <c r="T31" i="8" s="1"/>
  <c r="U31" i="8" s="1"/>
  <c r="V31" i="8" s="1"/>
  <c r="W31" i="8" s="1"/>
  <c r="X31" i="8" s="1"/>
  <c r="Y31" i="8" s="1"/>
  <c r="S32" i="8" s="1"/>
  <c r="T32" i="8" s="1"/>
  <c r="U32" i="8" s="1"/>
  <c r="V32" i="8" s="1"/>
  <c r="W32" i="8" s="1"/>
  <c r="X32" i="8" s="1"/>
  <c r="Y32" i="8" s="1"/>
  <c r="S33" i="8" s="1"/>
  <c r="T33" i="8" s="1"/>
  <c r="U33" i="8" s="1"/>
  <c r="V33" i="8" s="1"/>
  <c r="W33" i="8" s="1"/>
  <c r="X33" i="8" s="1"/>
  <c r="Y33" i="8" s="1"/>
  <c r="S34" i="8" s="1"/>
  <c r="T34" i="8" s="1"/>
  <c r="U34" i="8" s="1"/>
  <c r="V34" i="8" s="1"/>
  <c r="W34" i="8" s="1"/>
  <c r="X34" i="8" s="1"/>
  <c r="Y34" i="8" s="1"/>
  <c r="A51" i="13" l="1"/>
  <c r="B50" i="13"/>
  <c r="R50" i="13"/>
  <c r="S50" i="13"/>
  <c r="Q50" i="13"/>
  <c r="A17" i="13"/>
  <c r="R16" i="13"/>
  <c r="Q16" i="13"/>
  <c r="S16" i="13"/>
  <c r="B16" i="13"/>
  <c r="R17" i="13" l="1"/>
  <c r="A18" i="13"/>
  <c r="B17" i="13"/>
  <c r="Q17" i="13"/>
  <c r="S17" i="13"/>
  <c r="A52" i="13"/>
  <c r="Q51" i="13"/>
  <c r="R51" i="13"/>
  <c r="S51" i="13"/>
  <c r="B51" i="13"/>
  <c r="R52" i="13" l="1"/>
  <c r="S52" i="13"/>
  <c r="A53" i="13"/>
  <c r="Q52" i="13"/>
  <c r="B52" i="13"/>
  <c r="Q18" i="13"/>
  <c r="A19" i="13"/>
  <c r="B18" i="13"/>
  <c r="S18" i="13"/>
  <c r="R18" i="13"/>
  <c r="S19" i="13" l="1"/>
  <c r="A20" i="13"/>
  <c r="R19" i="13"/>
  <c r="B19" i="13"/>
  <c r="Q19" i="13"/>
  <c r="R53" i="13"/>
  <c r="Q53" i="13"/>
  <c r="B53" i="13"/>
  <c r="A54" i="13"/>
  <c r="S53" i="13"/>
  <c r="A21" i="13" l="1"/>
  <c r="R20" i="13"/>
  <c r="B20" i="13"/>
  <c r="Q20" i="13"/>
  <c r="S20" i="13"/>
  <c r="A55" i="13"/>
  <c r="B54" i="13"/>
  <c r="S54" i="13"/>
  <c r="Q54" i="13"/>
  <c r="R54" i="13"/>
  <c r="A56" i="13" l="1"/>
  <c r="Q55" i="13"/>
  <c r="B55" i="13"/>
  <c r="R55" i="13"/>
  <c r="S55" i="13"/>
  <c r="R21" i="13"/>
  <c r="A22" i="13"/>
  <c r="B21" i="13"/>
  <c r="S21" i="13"/>
  <c r="Q21" i="13"/>
  <c r="Q22" i="13" l="1"/>
  <c r="A23" i="13"/>
  <c r="R22" i="13"/>
  <c r="B22" i="13"/>
  <c r="S22" i="13"/>
  <c r="R56" i="13"/>
  <c r="S56" i="13"/>
  <c r="A57" i="13"/>
  <c r="Q56" i="13"/>
  <c r="B56" i="13"/>
  <c r="R57" i="13" l="1"/>
  <c r="A58" i="13"/>
  <c r="B57" i="13"/>
  <c r="S57" i="13"/>
  <c r="Q57" i="13"/>
  <c r="S23" i="13"/>
  <c r="R23" i="13"/>
  <c r="Q23" i="13"/>
  <c r="A24" i="13"/>
  <c r="B23" i="13"/>
  <c r="A25" i="13" l="1"/>
  <c r="R24" i="13"/>
  <c r="B24" i="13"/>
  <c r="Q24" i="13"/>
  <c r="S24" i="13"/>
  <c r="A59" i="13"/>
  <c r="B58" i="13"/>
  <c r="S58" i="13"/>
  <c r="R58" i="13"/>
  <c r="Q58" i="13"/>
  <c r="R25" i="13" l="1"/>
  <c r="A26" i="13"/>
  <c r="B25" i="13"/>
  <c r="Q25" i="13"/>
  <c r="S25" i="13"/>
  <c r="A60" i="13"/>
  <c r="Q59" i="13"/>
  <c r="R59" i="13"/>
  <c r="S59" i="13"/>
  <c r="B59" i="13"/>
  <c r="R60" i="13" l="1"/>
  <c r="S60" i="13"/>
  <c r="A61" i="13"/>
  <c r="Q60" i="13"/>
  <c r="B60" i="13"/>
  <c r="Q26" i="13"/>
  <c r="A27" i="13"/>
  <c r="B26" i="13"/>
  <c r="R26" i="13"/>
  <c r="S26" i="13"/>
  <c r="S27" i="13" l="1"/>
  <c r="B27" i="13"/>
  <c r="Q27" i="13"/>
  <c r="A28" i="13"/>
  <c r="R27" i="13"/>
  <c r="R61" i="13"/>
  <c r="A62" i="13"/>
  <c r="S61" i="13"/>
  <c r="Q61" i="13"/>
  <c r="B61" i="13"/>
  <c r="A29" i="13" l="1"/>
  <c r="R28" i="13"/>
  <c r="S28" i="13"/>
  <c r="B28" i="13"/>
  <c r="Q28" i="13"/>
  <c r="A63" i="13"/>
  <c r="B62" i="13"/>
  <c r="Q62" i="13"/>
  <c r="S62" i="13"/>
  <c r="R62" i="13"/>
  <c r="R29" i="13" l="1"/>
  <c r="A30" i="13"/>
  <c r="B29" i="13"/>
  <c r="Q29" i="13"/>
  <c r="S29" i="13"/>
  <c r="A64" i="13"/>
  <c r="Q63" i="13"/>
  <c r="S63" i="13"/>
  <c r="R63" i="13"/>
  <c r="B63" i="13"/>
  <c r="Q30" i="13" l="1"/>
  <c r="S30" i="13"/>
  <c r="A31" i="13"/>
  <c r="R30" i="13"/>
  <c r="B30" i="13"/>
  <c r="R64" i="13"/>
  <c r="S64" i="13"/>
  <c r="A65" i="13"/>
  <c r="B64" i="13"/>
  <c r="Q64" i="13"/>
  <c r="R65" i="13" l="1"/>
  <c r="S65" i="13"/>
  <c r="Q65" i="13"/>
  <c r="A66" i="13"/>
  <c r="B65" i="13"/>
  <c r="R31" i="13"/>
  <c r="Q31" i="13"/>
  <c r="B31" i="13"/>
  <c r="S31" i="13"/>
  <c r="A32" i="13"/>
  <c r="A67" i="13" l="1"/>
  <c r="B66" i="13"/>
  <c r="R66" i="13"/>
  <c r="S66" i="13"/>
  <c r="Q66" i="13"/>
  <c r="A33" i="13"/>
  <c r="R32" i="13"/>
  <c r="S32" i="13"/>
  <c r="Q32" i="13"/>
  <c r="B32" i="13"/>
  <c r="A68" i="13" l="1"/>
  <c r="Q67" i="13"/>
  <c r="R67" i="13"/>
  <c r="S67" i="13"/>
  <c r="B67" i="13"/>
  <c r="R33" i="13"/>
  <c r="S33" i="13"/>
  <c r="Q33" i="13"/>
  <c r="B33" i="13"/>
  <c r="R68" i="13" l="1"/>
  <c r="S68" i="13"/>
  <c r="Q68" i="13"/>
  <c r="B68" i="13"/>
</calcChain>
</file>

<file path=xl/sharedStrings.xml><?xml version="1.0" encoding="utf-8"?>
<sst xmlns="http://schemas.openxmlformats.org/spreadsheetml/2006/main" count="118" uniqueCount="37">
  <si>
    <t>元旦</t>
  </si>
  <si>
    <t>年始休暇</t>
  </si>
  <si>
    <t/>
  </si>
  <si>
    <t>成人の日</t>
  </si>
  <si>
    <t>振替休日</t>
  </si>
  <si>
    <t>建国記念の日</t>
  </si>
  <si>
    <t>春分の日</t>
  </si>
  <si>
    <t>昭和の日</t>
  </si>
  <si>
    <t>メーデー</t>
  </si>
  <si>
    <t>憲法記念日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</si>
  <si>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</si>
  <si>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</si>
  <si>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</si>
  <si>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</si>
  <si>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</si>
  <si>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</si>
  <si>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</si>
  <si>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</si>
  <si>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</si>
  <si>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年末休暇</t>
  </si>
  <si>
    <t>年</t>
    <rPh sb="0" eb="1">
      <t>ネン</t>
    </rPh>
    <phoneticPr fontId="1"/>
  </si>
  <si>
    <t>月</t>
    <rPh sb="0" eb="1">
      <t>ツキ</t>
    </rPh>
    <phoneticPr fontId="1"/>
  </si>
  <si>
    <t>Item</t>
    <phoneticPr fontId="1"/>
  </si>
  <si>
    <t>組織名：</t>
    <rPh sb="0" eb="3">
      <t>ソシキメイ</t>
    </rPh>
    <phoneticPr fontId="1"/>
  </si>
  <si>
    <t>xls-hashimoto</t>
    <phoneticPr fontId="1"/>
  </si>
  <si>
    <t>安　全　第　一</t>
    <rPh sb="0" eb="1">
      <t>アン</t>
    </rPh>
    <rPh sb="2" eb="3">
      <t>ゼン</t>
    </rPh>
    <rPh sb="4" eb="5">
      <t>ダイ</t>
    </rPh>
    <rPh sb="6" eb="7">
      <t>イチ</t>
    </rPh>
    <phoneticPr fontId="1"/>
  </si>
  <si>
    <t>開始日:</t>
    <rPh sb="0" eb="2">
      <t>カイシ</t>
    </rPh>
    <rPh sb="2" eb="3">
      <t>ヒ</t>
    </rPh>
    <phoneticPr fontId="1"/>
  </si>
  <si>
    <t>目標日:</t>
    <rPh sb="0" eb="2">
      <t>モクヒョウ</t>
    </rPh>
    <rPh sb="2" eb="3">
      <t>ヒ</t>
    </rPh>
    <phoneticPr fontId="1"/>
  </si>
  <si>
    <t>目標 =</t>
    <rPh sb="0" eb="2">
      <t>モクヒョウ</t>
    </rPh>
    <phoneticPr fontId="1"/>
  </si>
  <si>
    <t xml:space="preserve">無災害年数 : </t>
    <phoneticPr fontId="1"/>
  </si>
  <si>
    <t xml:space="preserve">無災害日数 : </t>
    <rPh sb="3" eb="4">
      <t>ニチ</t>
    </rPh>
    <phoneticPr fontId="1"/>
  </si>
  <si>
    <t xml:space="preserve">無災害時間数 : </t>
    <rPh sb="3" eb="5">
      <t>ジカン</t>
    </rPh>
    <phoneticPr fontId="1"/>
  </si>
  <si>
    <r>
      <t xml:space="preserve">All Rights Reserved C </t>
    </r>
    <r>
      <rPr>
        <b/>
        <i/>
        <sz val="5"/>
        <color indexed="12"/>
        <rFont val="Arial"/>
        <family val="2"/>
      </rPr>
      <t>xls-hashimoto</t>
    </r>
    <r>
      <rPr>
        <b/>
        <sz val="5"/>
        <rFont val="Arial"/>
        <family val="2"/>
      </rPr>
      <t xml:space="preserve"> 2011</t>
    </r>
    <phoneticPr fontId="1"/>
  </si>
  <si>
    <t>(</t>
    <phoneticPr fontId="1"/>
  </si>
  <si>
    <t>)</t>
    <phoneticPr fontId="1"/>
  </si>
  <si>
    <r>
      <t xml:space="preserve">All Rights Reserved C </t>
    </r>
    <r>
      <rPr>
        <b/>
        <i/>
        <sz val="8"/>
        <color indexed="12"/>
        <rFont val="Arial"/>
        <family val="2"/>
      </rPr>
      <t>xls-hashimoto</t>
    </r>
    <r>
      <rPr>
        <b/>
        <sz val="8"/>
        <rFont val="Arial"/>
        <family val="2"/>
      </rPr>
      <t xml:space="preserve"> 2011</t>
    </r>
    <phoneticPr fontId="1"/>
  </si>
  <si>
    <t>Calendar Menu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</si>
</sst>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d"/>
    <numFmt numFmtId="177" formatCode="aaa"/>
    <numFmt numFmtId="178" formatCode="yyyy/m"/>
    <numFmt numFmtId="179" formatCode="yyyy"/>
    <numFmt numFmtId="180" formatCode="m"/>
    <numFmt numFmtId="181" formatCode="[$-411]ggge&quot;年&quot;"/>
    <numFmt numFmtId="182" formatCode="ddd"/>
    <numFmt numFmtId="183" formatCode="mmmm\ yyyy"/>
    <numFmt numFmtId="184" formatCode="&quot; &quot;@"/>
    <numFmt numFmtId="185" formatCode="d\ "/>
    <numFmt numFmtId="186" formatCode="yyyy/m/d\ ddd"/>
    <numFmt numFmtId="187" formatCode="yyyy\ &quot;Safty Calender&quot;"/>
    <numFmt numFmtId="188" formatCode="&quot;Start  &quot;yy/m/d\ ddd"/>
    <numFmt numFmtId="189" formatCode="[$-411]ggge&quot;年&quot;m&quot;月&quot;d&quot;日&quot;\(aaa\);@"/>
    <numFmt numFmtId="190" formatCode="[$-411]ggge&quot;年&quot;m&quot;月&quot;d&quot;日&quot;\(aaa\)\ &quot;現&quot;&quot;在&quot;;@"/>
    <numFmt numFmtId="191" formatCode="#,##0&quot;日&quot;"/>
    <numFmt numFmtId="192" formatCode="#,##0&quot;時間&quot;"/>
    <numFmt numFmtId="193" formatCode="&quot;無災害年数 : &quot;#,##0"/>
    <numFmt numFmtId="194" formatCode="#,##0&quot;m&quot;"/>
    <numFmt numFmtId="195" formatCode="#,##0&quot;無災害年&quot;"/>
    <numFmt numFmtId="196" formatCode="&quot;無災害日数 : &quot;#,##0"/>
    <numFmt numFmtId="197" formatCode="#,##0&quot;無災害日&quot;"/>
    <numFmt numFmtId="198" formatCode="&quot;無災害時間数 : &quot;#,##0"/>
    <numFmt numFmtId="199" formatCode="#,##0&quot;無災害時間&quot;"/>
    <numFmt numFmtId="200" formatCode="&quot;Incident Free Days : &quot;#,##0"/>
    <numFmt numFmtId="201" formatCode="mmmm\ \ m"/>
    <numFmt numFmtId="202" formatCode="dddd\ aaa"/>
    <numFmt numFmtId="203" formatCode="0_ "/>
    <numFmt numFmtId="207" formatCode="[$-411]ggge&quot;年&quot;m&quot;月&quot;"/>
    <numFmt numFmtId="208" formatCode="dddd"/>
    <numFmt numFmtId="209" formatCode="mmmm"/>
  </numFmts>
  <fonts count="8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20"/>
      <color indexed="8"/>
      <name val="Arial"/>
      <family val="2"/>
    </font>
    <font>
      <sz val="20"/>
      <color indexed="9"/>
      <name val="Arial"/>
      <family val="2"/>
    </font>
    <font>
      <sz val="28"/>
      <color indexed="8"/>
      <name val="Arial"/>
      <family val="2"/>
    </font>
    <font>
      <sz val="10"/>
      <color indexed="8"/>
      <name val="Arial"/>
      <family val="2"/>
    </font>
    <font>
      <b/>
      <sz val="55"/>
      <color indexed="10"/>
      <name val="Arial"/>
      <family val="2"/>
    </font>
    <font>
      <b/>
      <sz val="55"/>
      <color indexed="8"/>
      <name val="Arial"/>
      <family val="2"/>
    </font>
    <font>
      <sz val="20"/>
      <color indexed="10"/>
      <name val="Arial"/>
      <family val="2"/>
    </font>
    <font>
      <b/>
      <sz val="36"/>
      <color indexed="8"/>
      <name val="Arial"/>
      <family val="2"/>
    </font>
    <font>
      <sz val="16"/>
      <color indexed="8"/>
      <name val="Arial"/>
      <family val="2"/>
    </font>
    <font>
      <sz val="20"/>
      <color indexed="12"/>
      <name val="Arial"/>
      <family val="2"/>
    </font>
    <font>
      <b/>
      <sz val="55"/>
      <color indexed="12"/>
      <name val="Arial"/>
      <family val="2"/>
    </font>
    <font>
      <b/>
      <sz val="24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12"/>
      <name val="Arial"/>
      <family val="2"/>
    </font>
    <font>
      <b/>
      <sz val="120"/>
      <color indexed="8"/>
      <name val="Arial"/>
      <family val="2"/>
    </font>
    <font>
      <b/>
      <sz val="14"/>
      <color indexed="9"/>
      <name val="Arial"/>
      <family val="2"/>
    </font>
    <font>
      <b/>
      <sz val="48"/>
      <color indexed="10"/>
      <name val="Arial"/>
      <family val="2"/>
    </font>
    <font>
      <b/>
      <sz val="48"/>
      <color indexed="8"/>
      <name val="Arial"/>
      <family val="2"/>
    </font>
    <font>
      <b/>
      <sz val="48"/>
      <color indexed="12"/>
      <name val="Arial"/>
      <family val="2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4"/>
      <name val="Arial"/>
      <family val="2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48"/>
      <color indexed="17"/>
      <name val="HG丸ｺﾞｼｯｸM-PRO"/>
      <family val="3"/>
      <charset val="128"/>
    </font>
    <font>
      <sz val="4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5"/>
      <color indexed="12"/>
      <name val="HG丸ｺﾞｼｯｸM-PRO"/>
      <family val="3"/>
      <charset val="128"/>
    </font>
    <font>
      <sz val="200"/>
      <color indexed="41"/>
      <name val="HG丸ｺﾞｼｯｸM-PRO"/>
      <family val="3"/>
      <charset val="128"/>
    </font>
    <font>
      <b/>
      <sz val="12"/>
      <color indexed="17"/>
      <name val="HG丸ｺﾞｼｯｸM-PRO"/>
      <family val="3"/>
      <charset val="128"/>
    </font>
    <font>
      <b/>
      <i/>
      <sz val="36"/>
      <color indexed="17"/>
      <name val="HG丸ｺﾞｼｯｸM-PRO"/>
      <family val="3"/>
      <charset val="128"/>
    </font>
    <font>
      <b/>
      <i/>
      <sz val="36"/>
      <name val="HG丸ｺﾞｼｯｸM-PRO"/>
      <family val="3"/>
      <charset val="128"/>
    </font>
    <font>
      <sz val="12"/>
      <color indexed="17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5"/>
      <name val="Arial"/>
      <family val="2"/>
    </font>
    <font>
      <b/>
      <i/>
      <sz val="5"/>
      <color indexed="12"/>
      <name val="Arial"/>
      <family val="2"/>
    </font>
    <font>
      <sz val="5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5"/>
      <color indexed="17"/>
      <name val="HG丸ｺﾞｼｯｸM-PRO"/>
      <family val="3"/>
      <charset val="128"/>
    </font>
    <font>
      <sz val="15"/>
      <color indexed="17"/>
      <name val="HG丸ｺﾞｼｯｸM-PRO"/>
      <family val="3"/>
      <charset val="128"/>
    </font>
    <font>
      <b/>
      <sz val="14"/>
      <color indexed="17"/>
      <name val="HG丸ｺﾞｼｯｸM-PRO"/>
      <family val="3"/>
      <charset val="128"/>
    </font>
    <font>
      <sz val="14"/>
      <color indexed="17"/>
      <name val="HG丸ｺﾞｼｯｸM-PRO"/>
      <family val="3"/>
      <charset val="128"/>
    </font>
    <font>
      <sz val="11"/>
      <color indexed="17"/>
      <name val="HG丸ｺﾞｼｯｸM-PRO"/>
      <family val="3"/>
      <charset val="128"/>
    </font>
    <font>
      <i/>
      <sz val="9"/>
      <color indexed="9"/>
      <name val="Arial"/>
      <family val="2"/>
    </font>
    <font>
      <b/>
      <i/>
      <sz val="11"/>
      <color indexed="9"/>
      <name val="Arial"/>
      <family val="2"/>
    </font>
    <font>
      <b/>
      <sz val="28"/>
      <color indexed="8"/>
      <name val="Arial"/>
      <family val="2"/>
    </font>
    <font>
      <b/>
      <sz val="36"/>
      <color indexed="10"/>
      <name val="Arial"/>
      <family val="2"/>
    </font>
    <font>
      <b/>
      <sz val="36"/>
      <color indexed="12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26"/>
      <color indexed="10"/>
      <name val="Arial"/>
      <family val="2"/>
    </font>
    <font>
      <b/>
      <sz val="26"/>
      <color indexed="8"/>
      <name val="Arial"/>
      <family val="2"/>
    </font>
    <font>
      <b/>
      <sz val="26"/>
      <color indexed="12"/>
      <name val="Arial"/>
      <family val="2"/>
    </font>
    <font>
      <sz val="10"/>
      <color indexed="9"/>
      <name val="Arial"/>
      <family val="2"/>
    </font>
    <font>
      <b/>
      <sz val="65"/>
      <color indexed="8"/>
      <name val="Arial"/>
      <family val="2"/>
    </font>
    <font>
      <b/>
      <sz val="45"/>
      <color indexed="8"/>
      <name val="Arial"/>
      <family val="2"/>
    </font>
    <font>
      <b/>
      <sz val="85"/>
      <color indexed="8"/>
      <name val="Arial"/>
      <family val="2"/>
    </font>
    <font>
      <sz val="24"/>
      <color indexed="8"/>
      <name val="Arial"/>
      <family val="2"/>
    </font>
    <font>
      <sz val="22"/>
      <color indexed="18"/>
      <name val="ＭＳ Ｐゴシック"/>
      <family val="3"/>
      <charset val="128"/>
    </font>
    <font>
      <b/>
      <i/>
      <sz val="8"/>
      <color indexed="12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14"/>
      <color indexed="8"/>
      <name val="Arial"/>
      <family val="2"/>
    </font>
    <font>
      <sz val="7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24"/>
      <color indexed="12"/>
      <name val="Arial"/>
      <family val="2"/>
    </font>
    <font>
      <b/>
      <i/>
      <sz val="24"/>
      <color indexed="8"/>
      <name val="Arial"/>
      <family val="2"/>
    </font>
    <font>
      <b/>
      <i/>
      <sz val="24"/>
      <color indexed="10"/>
      <name val="Arial"/>
      <family val="2"/>
    </font>
    <font>
      <b/>
      <sz val="72"/>
      <color indexed="8"/>
      <name val="Arial"/>
      <family val="2"/>
    </font>
    <font>
      <b/>
      <i/>
      <sz val="11"/>
      <color indexed="12"/>
      <name val="Times New Roman"/>
      <family val="1"/>
    </font>
    <font>
      <b/>
      <i/>
      <sz val="2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0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dotted">
        <color indexed="55"/>
      </bottom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 style="hair">
        <color indexed="64"/>
      </top>
      <bottom style="hair">
        <color indexed="64"/>
      </bottom>
      <diagonal/>
    </border>
    <border>
      <left style="thick">
        <color indexed="9"/>
      </left>
      <right/>
      <top style="hair">
        <color indexed="64"/>
      </top>
      <bottom style="thin">
        <color indexed="22"/>
      </bottom>
      <diagonal/>
    </border>
    <border>
      <left/>
      <right/>
      <top style="hair">
        <color indexed="64"/>
      </top>
      <bottom style="thin">
        <color indexed="22"/>
      </bottom>
      <diagonal/>
    </border>
    <border>
      <left/>
      <right style="thick">
        <color indexed="9"/>
      </right>
      <top style="hair">
        <color indexed="64"/>
      </top>
      <bottom style="thin">
        <color indexed="22"/>
      </bottom>
      <diagonal/>
    </border>
    <border>
      <left style="thick">
        <color indexed="44"/>
      </left>
      <right style="thick">
        <color indexed="44"/>
      </right>
      <top style="thick">
        <color indexed="44"/>
      </top>
      <bottom style="thick">
        <color indexed="4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thin">
        <color indexed="9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hair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medium">
        <color indexed="22"/>
      </bottom>
      <diagonal/>
    </border>
    <border>
      <left style="hair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hair">
        <color indexed="22"/>
      </right>
      <top style="thin">
        <color indexed="9"/>
      </top>
      <bottom style="thin">
        <color indexed="22"/>
      </bottom>
      <diagonal/>
    </border>
    <border>
      <left/>
      <right style="hair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 style="thick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ck">
        <color indexed="11"/>
      </bottom>
      <diagonal/>
    </border>
    <border>
      <left/>
      <right style="thin">
        <color indexed="11"/>
      </right>
      <top style="thick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medium">
        <color indexed="55"/>
      </right>
      <top/>
      <bottom style="dotted">
        <color indexed="55"/>
      </bottom>
      <diagonal/>
    </border>
    <border>
      <left style="medium">
        <color indexed="55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 style="medium">
        <color indexed="55"/>
      </right>
      <top style="medium">
        <color indexed="55"/>
      </top>
      <bottom style="thin">
        <color indexed="9"/>
      </bottom>
      <diagonal/>
    </border>
    <border>
      <left style="medium">
        <color indexed="55"/>
      </left>
      <right style="thin">
        <color indexed="9"/>
      </right>
      <top style="medium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55"/>
      </bottom>
      <diagonal/>
    </border>
    <border>
      <left style="thin">
        <color indexed="9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22"/>
      </top>
      <bottom style="thin">
        <color indexed="22"/>
      </bottom>
      <diagonal/>
    </border>
    <border>
      <left/>
      <right style="dotted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dotted">
        <color indexed="22"/>
      </right>
      <top/>
      <bottom style="thin">
        <color indexed="22"/>
      </bottom>
      <diagonal/>
    </border>
    <border>
      <left style="dotted">
        <color indexed="22"/>
      </left>
      <right style="dotted">
        <color indexed="22"/>
      </right>
      <top/>
      <bottom style="thin">
        <color indexed="22"/>
      </bottom>
      <diagonal/>
    </border>
    <border>
      <left style="dotted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dotted">
        <color indexed="45"/>
      </bottom>
      <diagonal/>
    </border>
    <border>
      <left/>
      <right/>
      <top style="dotted">
        <color indexed="45"/>
      </top>
      <bottom style="dotted">
        <color indexed="45"/>
      </bottom>
      <diagonal/>
    </border>
    <border>
      <left/>
      <right style="thick">
        <color indexed="45"/>
      </right>
      <top/>
      <bottom/>
      <diagonal/>
    </border>
    <border>
      <left/>
      <right/>
      <top style="dotted">
        <color indexed="45"/>
      </top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ck">
        <color indexed="22"/>
      </right>
      <top/>
      <bottom/>
      <diagonal/>
    </border>
    <border>
      <left/>
      <right/>
      <top style="dotted">
        <color indexed="22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dotted">
        <color indexed="44"/>
      </bottom>
      <diagonal/>
    </border>
    <border>
      <left/>
      <right/>
      <top style="dotted">
        <color indexed="44"/>
      </top>
      <bottom style="dotted">
        <color indexed="44"/>
      </bottom>
      <diagonal/>
    </border>
    <border>
      <left/>
      <right style="thick">
        <color indexed="44"/>
      </right>
      <top/>
      <bottom/>
      <diagonal/>
    </border>
    <border>
      <left/>
      <right/>
      <top style="dotted">
        <color indexed="44"/>
      </top>
      <bottom style="thick">
        <color indexed="44"/>
      </bottom>
      <diagonal/>
    </border>
    <border>
      <left/>
      <right style="thick">
        <color indexed="44"/>
      </right>
      <top/>
      <bottom style="thick">
        <color indexed="44"/>
      </bottom>
      <diagonal/>
    </border>
    <border>
      <left style="thick">
        <color indexed="9"/>
      </left>
      <right/>
      <top style="thin">
        <color indexed="22"/>
      </top>
      <bottom style="hair">
        <color indexed="64"/>
      </bottom>
      <diagonal/>
    </border>
    <border>
      <left/>
      <right/>
      <top style="thin">
        <color indexed="22"/>
      </top>
      <bottom style="hair">
        <color indexed="64"/>
      </bottom>
      <diagonal/>
    </border>
    <border>
      <left/>
      <right style="thick">
        <color indexed="9"/>
      </right>
      <top style="thin">
        <color indexed="22"/>
      </top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medium">
        <color indexed="55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 style="thick">
        <color indexed="11"/>
      </left>
      <right style="medium">
        <color indexed="11"/>
      </right>
      <top style="thick">
        <color indexed="11"/>
      </top>
      <bottom/>
      <diagonal/>
    </border>
    <border>
      <left style="thick">
        <color indexed="11"/>
      </left>
      <right style="medium">
        <color indexed="11"/>
      </right>
      <top/>
      <bottom/>
      <diagonal/>
    </border>
    <border>
      <left style="thick">
        <color indexed="11"/>
      </left>
      <right style="medium">
        <color indexed="11"/>
      </right>
      <top/>
      <bottom style="thick">
        <color indexed="11"/>
      </bottom>
      <diagonal/>
    </border>
    <border>
      <left/>
      <right/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 style="medium">
        <color indexed="45"/>
      </right>
      <top/>
      <bottom style="medium">
        <color indexed="45"/>
      </bottom>
      <diagonal/>
    </border>
  </borders>
  <cellStyleXfs count="3">
    <xf numFmtId="0" fontId="0" fillId="0" borderId="0">
      <alignment vertical="center"/>
    </xf>
    <xf numFmtId="0" fontId="25" fillId="0" borderId="0"/>
    <xf numFmtId="0" fontId="25" fillId="0" borderId="0">
      <alignment vertical="center"/>
    </xf>
  </cellStyleXfs>
  <cellXfs count="339">
    <xf numFmtId="0" fontId="0" fillId="0" borderId="0" xfId="0">
      <alignment vertical="center"/>
    </xf>
    <xf numFmtId="14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4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13" fillId="0" borderId="13" xfId="0" applyNumberFormat="1" applyFont="1" applyBorder="1" applyAlignment="1">
      <alignment horizontal="center" vertical="center" shrinkToFit="1"/>
    </xf>
    <xf numFmtId="182" fontId="15" fillId="0" borderId="0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/>
    </xf>
    <xf numFmtId="182" fontId="16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20" xfId="0" applyFont="1" applyFill="1" applyBorder="1" applyProtection="1">
      <alignment vertical="center"/>
      <protection locked="0"/>
    </xf>
    <xf numFmtId="176" fontId="9" fillId="0" borderId="12" xfId="0" applyNumberFormat="1" applyFont="1" applyBorder="1" applyAlignment="1">
      <alignment horizontal="left" vertical="center"/>
    </xf>
    <xf numFmtId="176" fontId="12" fillId="0" borderId="13" xfId="0" applyNumberFormat="1" applyFont="1" applyBorder="1" applyAlignment="1">
      <alignment horizontal="left" vertical="center"/>
    </xf>
    <xf numFmtId="14" fontId="2" fillId="2" borderId="20" xfId="0" applyNumberFormat="1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25" fillId="0" borderId="0" xfId="1"/>
    <xf numFmtId="0" fontId="28" fillId="0" borderId="0" xfId="1" applyFont="1" applyBorder="1" applyAlignment="1">
      <alignment horizontal="left"/>
    </xf>
    <xf numFmtId="0" fontId="29" fillId="0" borderId="0" xfId="1" applyFont="1" applyBorder="1" applyAlignment="1">
      <alignment horizontal="left"/>
    </xf>
    <xf numFmtId="0" fontId="25" fillId="0" borderId="0" xfId="1" applyBorder="1"/>
    <xf numFmtId="0" fontId="29" fillId="0" borderId="0" xfId="1" applyFont="1" applyBorder="1"/>
    <xf numFmtId="0" fontId="25" fillId="3" borderId="0" xfId="1" applyFill="1"/>
    <xf numFmtId="0" fontId="31" fillId="0" borderId="0" xfId="1" applyFont="1"/>
    <xf numFmtId="176" fontId="30" fillId="4" borderId="21" xfId="1" applyNumberFormat="1" applyFont="1" applyFill="1" applyBorder="1" applyAlignment="1">
      <alignment horizontal="center" vertical="center"/>
    </xf>
    <xf numFmtId="0" fontId="31" fillId="0" borderId="0" xfId="1" applyFont="1" applyFill="1"/>
    <xf numFmtId="0" fontId="31" fillId="0" borderId="0" xfId="1" applyFont="1" applyFill="1" applyAlignment="1"/>
    <xf numFmtId="0" fontId="31" fillId="0" borderId="22" xfId="1" applyFont="1" applyFill="1" applyBorder="1"/>
    <xf numFmtId="0" fontId="31" fillId="0" borderId="22" xfId="1" applyFont="1" applyFill="1" applyBorder="1" applyAlignment="1"/>
    <xf numFmtId="0" fontId="31" fillId="0" borderId="0" xfId="1" applyFont="1" applyAlignment="1"/>
    <xf numFmtId="0" fontId="31" fillId="0" borderId="23" xfId="1" applyFont="1" applyFill="1" applyBorder="1"/>
    <xf numFmtId="0" fontId="31" fillId="0" borderId="23" xfId="1" applyFont="1" applyFill="1" applyBorder="1" applyAlignment="1"/>
    <xf numFmtId="0" fontId="31" fillId="0" borderId="23" xfId="1" applyFont="1" applyFill="1" applyBorder="1" applyAlignment="1">
      <alignment horizontal="center" shrinkToFit="1"/>
    </xf>
    <xf numFmtId="0" fontId="31" fillId="0" borderId="0" xfId="1" applyFont="1" applyBorder="1"/>
    <xf numFmtId="0" fontId="25" fillId="0" borderId="0" xfId="1" applyAlignment="1"/>
    <xf numFmtId="0" fontId="0" fillId="0" borderId="20" xfId="0" applyBorder="1" applyAlignment="1">
      <alignment horizontal="right" vertical="center"/>
    </xf>
    <xf numFmtId="0" fontId="2" fillId="2" borderId="20" xfId="0" applyFont="1" applyFill="1" applyBorder="1">
      <alignment vertical="center"/>
    </xf>
    <xf numFmtId="176" fontId="30" fillId="4" borderId="24" xfId="1" applyNumberFormat="1" applyFont="1" applyFill="1" applyBorder="1" applyAlignment="1">
      <alignment horizontal="center" vertical="center"/>
    </xf>
    <xf numFmtId="0" fontId="31" fillId="0" borderId="25" xfId="1" applyFont="1" applyFill="1" applyBorder="1"/>
    <xf numFmtId="0" fontId="31" fillId="0" borderId="26" xfId="1" applyFont="1" applyFill="1" applyBorder="1"/>
    <xf numFmtId="0" fontId="31" fillId="0" borderId="26" xfId="1" applyFont="1" applyFill="1" applyBorder="1" applyAlignment="1">
      <alignment shrinkToFit="1"/>
    </xf>
    <xf numFmtId="0" fontId="31" fillId="0" borderId="27" xfId="1" applyFont="1" applyFill="1" applyBorder="1"/>
    <xf numFmtId="0" fontId="31" fillId="0" borderId="28" xfId="1" applyFont="1" applyFill="1" applyBorder="1"/>
    <xf numFmtId="0" fontId="31" fillId="0" borderId="29" xfId="1" applyFont="1" applyFill="1" applyBorder="1"/>
    <xf numFmtId="0" fontId="31" fillId="0" borderId="30" xfId="1" applyFont="1" applyFill="1" applyBorder="1"/>
    <xf numFmtId="0" fontId="31" fillId="0" borderId="31" xfId="1" applyFont="1" applyFill="1" applyBorder="1"/>
    <xf numFmtId="184" fontId="25" fillId="0" borderId="32" xfId="1" applyNumberFormat="1" applyBorder="1" applyAlignment="1">
      <alignment vertical="center"/>
    </xf>
    <xf numFmtId="184" fontId="25" fillId="0" borderId="33" xfId="1" applyNumberFormat="1" applyFont="1" applyBorder="1" applyAlignment="1">
      <alignment vertical="center"/>
    </xf>
    <xf numFmtId="184" fontId="25" fillId="0" borderId="33" xfId="1" applyNumberFormat="1" applyBorder="1" applyAlignment="1">
      <alignment vertical="center"/>
    </xf>
    <xf numFmtId="184" fontId="31" fillId="0" borderId="33" xfId="1" applyNumberFormat="1" applyFont="1" applyBorder="1" applyAlignment="1">
      <alignment vertical="center"/>
    </xf>
    <xf numFmtId="184" fontId="31" fillId="0" borderId="34" xfId="1" applyNumberFormat="1" applyFont="1" applyBorder="1" applyAlignment="1">
      <alignment vertical="center"/>
    </xf>
    <xf numFmtId="0" fontId="31" fillId="0" borderId="0" xfId="0" applyFont="1" applyBorder="1">
      <alignment vertical="center"/>
    </xf>
    <xf numFmtId="0" fontId="31" fillId="0" borderId="0" xfId="0" applyFont="1">
      <alignment vertical="center"/>
    </xf>
    <xf numFmtId="22" fontId="42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>
      <alignment vertical="center"/>
    </xf>
    <xf numFmtId="14" fontId="34" fillId="0" borderId="0" xfId="0" applyNumberFormat="1" applyFont="1" applyFill="1" applyBorder="1">
      <alignment vertical="center"/>
    </xf>
    <xf numFmtId="0" fontId="31" fillId="0" borderId="0" xfId="0" applyFont="1" applyFill="1">
      <alignment vertical="center"/>
    </xf>
    <xf numFmtId="0" fontId="47" fillId="0" borderId="0" xfId="0" applyFont="1" applyBorder="1">
      <alignment vertical="center"/>
    </xf>
    <xf numFmtId="0" fontId="47" fillId="0" borderId="0" xfId="0" applyFont="1" applyFill="1" applyBorder="1" applyProtection="1">
      <alignment vertical="center"/>
      <protection hidden="1"/>
    </xf>
    <xf numFmtId="0" fontId="46" fillId="0" borderId="0" xfId="0" applyFont="1" applyBorder="1" applyAlignment="1">
      <alignment vertical="center"/>
    </xf>
    <xf numFmtId="0" fontId="47" fillId="0" borderId="0" xfId="0" applyFont="1" applyFill="1" applyBorder="1" applyAlignment="1" applyProtection="1">
      <protection hidden="1"/>
    </xf>
    <xf numFmtId="0" fontId="31" fillId="0" borderId="35" xfId="0" applyFont="1" applyBorder="1">
      <alignment vertical="center"/>
    </xf>
    <xf numFmtId="186" fontId="35" fillId="0" borderId="0" xfId="0" applyNumberFormat="1" applyFont="1">
      <alignment vertical="center"/>
    </xf>
    <xf numFmtId="186" fontId="35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86" fontId="35" fillId="0" borderId="0" xfId="0" applyNumberFormat="1" applyFont="1" applyFill="1" applyBorder="1">
      <alignment vertical="center"/>
    </xf>
    <xf numFmtId="185" fontId="51" fillId="0" borderId="36" xfId="0" applyNumberFormat="1" applyFont="1" applyBorder="1">
      <alignment vertical="center"/>
    </xf>
    <xf numFmtId="185" fontId="51" fillId="0" borderId="37" xfId="0" applyNumberFormat="1" applyFont="1" applyBorder="1">
      <alignment vertical="center"/>
    </xf>
    <xf numFmtId="185" fontId="51" fillId="0" borderId="38" xfId="0" applyNumberFormat="1" applyFont="1" applyBorder="1">
      <alignment vertical="center"/>
    </xf>
    <xf numFmtId="185" fontId="35" fillId="0" borderId="39" xfId="0" applyNumberFormat="1" applyFont="1" applyBorder="1">
      <alignment vertical="center"/>
    </xf>
    <xf numFmtId="185" fontId="35" fillId="0" borderId="40" xfId="0" applyNumberFormat="1" applyFont="1" applyBorder="1">
      <alignment vertical="center"/>
    </xf>
    <xf numFmtId="185" fontId="35" fillId="0" borderId="41" xfId="0" applyNumberFormat="1" applyFont="1" applyBorder="1">
      <alignment vertical="center"/>
    </xf>
    <xf numFmtId="185" fontId="52" fillId="0" borderId="42" xfId="0" applyNumberFormat="1" applyFont="1" applyBorder="1">
      <alignment vertical="center"/>
    </xf>
    <xf numFmtId="185" fontId="52" fillId="0" borderId="43" xfId="0" applyNumberFormat="1" applyFont="1" applyBorder="1">
      <alignment vertical="center"/>
    </xf>
    <xf numFmtId="185" fontId="52" fillId="0" borderId="44" xfId="0" applyNumberFormat="1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176" fontId="61" fillId="0" borderId="45" xfId="0" applyNumberFormat="1" applyFont="1" applyBorder="1" applyAlignment="1">
      <alignment horizontal="left" vertical="center" shrinkToFit="1"/>
    </xf>
    <xf numFmtId="176" fontId="10" fillId="0" borderId="45" xfId="0" applyNumberFormat="1" applyFont="1" applyBorder="1" applyAlignment="1">
      <alignment horizontal="left" vertical="center" shrinkToFit="1"/>
    </xf>
    <xf numFmtId="176" fontId="62" fillId="0" borderId="45" xfId="0" applyNumberFormat="1" applyFont="1" applyBorder="1" applyAlignment="1">
      <alignment horizontal="left" vertical="center" shrinkToFit="1"/>
    </xf>
    <xf numFmtId="176" fontId="61" fillId="0" borderId="46" xfId="0" applyNumberFormat="1" applyFont="1" applyBorder="1" applyAlignment="1">
      <alignment horizontal="left" vertical="center" shrinkToFit="1"/>
    </xf>
    <xf numFmtId="176" fontId="10" fillId="0" borderId="46" xfId="0" applyNumberFormat="1" applyFont="1" applyBorder="1" applyAlignment="1">
      <alignment horizontal="left" vertical="center" shrinkToFit="1"/>
    </xf>
    <xf numFmtId="176" fontId="62" fillId="0" borderId="46" xfId="0" applyNumberFormat="1" applyFont="1" applyBorder="1" applyAlignment="1">
      <alignment horizontal="left" vertical="center" shrinkToFit="1"/>
    </xf>
    <xf numFmtId="176" fontId="61" fillId="0" borderId="46" xfId="0" applyNumberFormat="1" applyFont="1" applyBorder="1" applyAlignment="1">
      <alignment horizontal="center" vertical="center" shrinkToFit="1"/>
    </xf>
    <xf numFmtId="176" fontId="10" fillId="0" borderId="46" xfId="0" applyNumberFormat="1" applyFont="1" applyBorder="1" applyAlignment="1">
      <alignment horizontal="center" vertical="center" shrinkToFit="1"/>
    </xf>
    <xf numFmtId="176" fontId="62" fillId="0" borderId="46" xfId="0" applyNumberFormat="1" applyFont="1" applyBorder="1" applyAlignment="1">
      <alignment horizontal="center" vertical="center" shrinkToFit="1"/>
    </xf>
    <xf numFmtId="181" fontId="60" fillId="0" borderId="0" xfId="0" applyNumberFormat="1" applyFont="1" applyBorder="1" applyAlignment="1">
      <alignment horizontal="center" shrinkToFit="1"/>
    </xf>
    <xf numFmtId="176" fontId="66" fillId="0" borderId="45" xfId="0" applyNumberFormat="1" applyFont="1" applyBorder="1" applyAlignment="1">
      <alignment horizontal="left" vertical="center" shrinkToFit="1"/>
    </xf>
    <xf numFmtId="176" fontId="67" fillId="0" borderId="45" xfId="0" applyNumberFormat="1" applyFont="1" applyBorder="1" applyAlignment="1">
      <alignment horizontal="left" vertical="center" shrinkToFit="1"/>
    </xf>
    <xf numFmtId="176" fontId="68" fillId="0" borderId="45" xfId="0" applyNumberFormat="1" applyFont="1" applyBorder="1" applyAlignment="1">
      <alignment horizontal="left" vertical="center" shrinkToFit="1"/>
    </xf>
    <xf numFmtId="14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7" fillId="0" borderId="47" xfId="0" applyNumberFormat="1" applyFont="1" applyBorder="1" applyAlignment="1">
      <alignment horizontal="center" vertical="center" shrinkToFit="1"/>
    </xf>
    <xf numFmtId="176" fontId="8" fillId="0" borderId="48" xfId="0" applyNumberFormat="1" applyFont="1" applyBorder="1" applyAlignment="1">
      <alignment horizontal="center" vertical="center" shrinkToFit="1"/>
    </xf>
    <xf numFmtId="176" fontId="13" fillId="0" borderId="49" xfId="0" applyNumberFormat="1" applyFont="1" applyBorder="1" applyAlignment="1">
      <alignment horizontal="center" vertical="center" shrinkToFit="1"/>
    </xf>
    <xf numFmtId="180" fontId="8" fillId="0" borderId="0" xfId="0" applyNumberFormat="1" applyFont="1" applyBorder="1" applyAlignment="1">
      <alignment vertical="center"/>
    </xf>
    <xf numFmtId="177" fontId="9" fillId="5" borderId="50" xfId="0" applyNumberFormat="1" applyFont="1" applyFill="1" applyBorder="1" applyAlignment="1">
      <alignment horizontal="center" vertical="center"/>
    </xf>
    <xf numFmtId="177" fontId="4" fillId="5" borderId="51" xfId="0" applyNumberFormat="1" applyFont="1" applyFill="1" applyBorder="1" applyAlignment="1">
      <alignment horizontal="center" vertical="center"/>
    </xf>
    <xf numFmtId="177" fontId="12" fillId="5" borderId="52" xfId="0" applyNumberFormat="1" applyFont="1" applyFill="1" applyBorder="1" applyAlignment="1">
      <alignment horizontal="center" vertical="center"/>
    </xf>
    <xf numFmtId="176" fontId="9" fillId="0" borderId="47" xfId="0" applyNumberFormat="1" applyFont="1" applyBorder="1" applyAlignment="1">
      <alignment horizontal="left" vertical="center"/>
    </xf>
    <xf numFmtId="176" fontId="3" fillId="0" borderId="48" xfId="0" applyNumberFormat="1" applyFont="1" applyBorder="1" applyAlignment="1">
      <alignment horizontal="left" vertical="center"/>
    </xf>
    <xf numFmtId="176" fontId="12" fillId="0" borderId="49" xfId="0" applyNumberFormat="1" applyFont="1" applyBorder="1" applyAlignment="1">
      <alignment horizontal="left" vertical="center"/>
    </xf>
    <xf numFmtId="177" fontId="4" fillId="5" borderId="53" xfId="0" applyNumberFormat="1" applyFont="1" applyFill="1" applyBorder="1" applyAlignment="1">
      <alignment horizontal="center" vertical="center"/>
    </xf>
    <xf numFmtId="177" fontId="4" fillId="5" borderId="54" xfId="0" applyNumberFormat="1" applyFont="1" applyFill="1" applyBorder="1" applyAlignment="1">
      <alignment horizontal="center" vertical="center"/>
    </xf>
    <xf numFmtId="177" fontId="4" fillId="5" borderId="55" xfId="0" applyNumberFormat="1" applyFont="1" applyFill="1" applyBorder="1" applyAlignment="1">
      <alignment horizontal="center" vertical="center"/>
    </xf>
    <xf numFmtId="202" fontId="15" fillId="5" borderId="56" xfId="0" applyNumberFormat="1" applyFont="1" applyFill="1" applyBorder="1" applyAlignment="1">
      <alignment horizontal="distributed" vertical="center" shrinkToFit="1"/>
    </xf>
    <xf numFmtId="202" fontId="69" fillId="5" borderId="57" xfId="0" applyNumberFormat="1" applyFont="1" applyFill="1" applyBorder="1" applyAlignment="1">
      <alignment horizontal="distributed" vertical="center" shrinkToFit="1"/>
    </xf>
    <xf numFmtId="202" fontId="16" fillId="5" borderId="58" xfId="0" applyNumberFormat="1" applyFont="1" applyFill="1" applyBorder="1" applyAlignment="1">
      <alignment horizontal="distributed" vertical="center" shrinkToFit="1"/>
    </xf>
    <xf numFmtId="177" fontId="63" fillId="5" borderId="56" xfId="0" applyNumberFormat="1" applyFont="1" applyFill="1" applyBorder="1" applyAlignment="1">
      <alignment horizontal="distributed" vertical="center" shrinkToFit="1"/>
    </xf>
    <xf numFmtId="177" fontId="64" fillId="5" borderId="57" xfId="0" applyNumberFormat="1" applyFont="1" applyFill="1" applyBorder="1" applyAlignment="1">
      <alignment horizontal="distributed" vertical="center" shrinkToFit="1"/>
    </xf>
    <xf numFmtId="177" fontId="65" fillId="5" borderId="58" xfId="0" applyNumberFormat="1" applyFont="1" applyFill="1" applyBorder="1" applyAlignment="1">
      <alignment horizontal="distributed" vertical="center" shrinkToFit="1"/>
    </xf>
    <xf numFmtId="180" fontId="8" fillId="0" borderId="59" xfId="0" applyNumberFormat="1" applyFont="1" applyBorder="1" applyAlignment="1">
      <alignment vertical="center"/>
    </xf>
    <xf numFmtId="181" fontId="73" fillId="0" borderId="0" xfId="0" applyNumberFormat="1" applyFont="1" applyBorder="1" applyAlignment="1">
      <alignment horizontal="left" shrinkToFit="1"/>
    </xf>
    <xf numFmtId="181" fontId="73" fillId="0" borderId="0" xfId="0" applyNumberFormat="1" applyFont="1" applyBorder="1" applyAlignment="1">
      <alignment horizontal="right" shrinkToFit="1"/>
    </xf>
    <xf numFmtId="176" fontId="61" fillId="0" borderId="45" xfId="0" applyNumberFormat="1" applyFont="1" applyBorder="1" applyAlignment="1">
      <alignment horizontal="center" vertical="center"/>
    </xf>
    <xf numFmtId="176" fontId="10" fillId="0" borderId="45" xfId="0" applyNumberFormat="1" applyFont="1" applyBorder="1" applyAlignment="1">
      <alignment horizontal="center" vertical="center"/>
    </xf>
    <xf numFmtId="176" fontId="62" fillId="0" borderId="45" xfId="0" applyNumberFormat="1" applyFont="1" applyBorder="1" applyAlignment="1">
      <alignment horizontal="center" vertical="center"/>
    </xf>
    <xf numFmtId="0" fontId="25" fillId="2" borderId="0" xfId="2" applyFill="1">
      <alignment vertical="center"/>
    </xf>
    <xf numFmtId="0" fontId="76" fillId="2" borderId="0" xfId="2" applyFont="1" applyFill="1" applyBorder="1" applyAlignment="1" applyProtection="1">
      <alignment horizontal="right" vertical="center"/>
      <protection hidden="1"/>
    </xf>
    <xf numFmtId="176" fontId="2" fillId="0" borderId="0" xfId="0" applyNumberFormat="1" applyFont="1">
      <alignment vertical="center"/>
    </xf>
    <xf numFmtId="203" fontId="2" fillId="0" borderId="0" xfId="0" applyNumberFormat="1" applyFont="1">
      <alignment vertical="center"/>
    </xf>
    <xf numFmtId="203" fontId="78" fillId="0" borderId="60" xfId="0" applyNumberFormat="1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185" fontId="77" fillId="0" borderId="63" xfId="0" applyNumberFormat="1" applyFont="1" applyBorder="1">
      <alignment vertical="center"/>
    </xf>
    <xf numFmtId="0" fontId="2" fillId="0" borderId="64" xfId="0" applyFont="1" applyBorder="1">
      <alignment vertical="center"/>
    </xf>
    <xf numFmtId="185" fontId="77" fillId="0" borderId="65" xfId="0" applyNumberFormat="1" applyFont="1" applyBorder="1">
      <alignment vertical="center"/>
    </xf>
    <xf numFmtId="0" fontId="2" fillId="0" borderId="6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203" fontId="78" fillId="0" borderId="69" xfId="0" applyNumberFormat="1" applyFont="1" applyBorder="1">
      <alignment vertical="center"/>
    </xf>
    <xf numFmtId="182" fontId="80" fillId="0" borderId="1" xfId="0" applyNumberFormat="1" applyFont="1" applyBorder="1" applyAlignment="1">
      <alignment horizontal="left" vertical="center"/>
    </xf>
    <xf numFmtId="185" fontId="77" fillId="0" borderId="70" xfId="0" applyNumberFormat="1" applyFont="1" applyBorder="1">
      <alignment vertical="center"/>
    </xf>
    <xf numFmtId="176" fontId="2" fillId="6" borderId="60" xfId="0" applyNumberFormat="1" applyFont="1" applyFill="1" applyBorder="1">
      <alignment vertical="center"/>
    </xf>
    <xf numFmtId="0" fontId="2" fillId="6" borderId="60" xfId="0" applyFont="1" applyFill="1" applyBorder="1">
      <alignment vertical="center"/>
    </xf>
    <xf numFmtId="0" fontId="77" fillId="6" borderId="62" xfId="0" applyFont="1" applyFill="1" applyBorder="1" applyAlignment="1">
      <alignment horizontal="left" vertical="center"/>
    </xf>
    <xf numFmtId="0" fontId="77" fillId="6" borderId="61" xfId="0" applyFont="1" applyFill="1" applyBorder="1" applyAlignment="1">
      <alignment horizontal="left" vertical="center"/>
    </xf>
    <xf numFmtId="0" fontId="77" fillId="6" borderId="64" xfId="0" applyFont="1" applyFill="1" applyBorder="1" applyAlignment="1">
      <alignment horizontal="left" vertical="center"/>
    </xf>
    <xf numFmtId="0" fontId="77" fillId="6" borderId="60" xfId="0" applyFont="1" applyFill="1" applyBorder="1" applyAlignment="1">
      <alignment horizontal="left" vertical="center"/>
    </xf>
    <xf numFmtId="176" fontId="2" fillId="0" borderId="71" xfId="0" applyNumberFormat="1" applyFont="1" applyBorder="1">
      <alignment vertical="center"/>
    </xf>
    <xf numFmtId="0" fontId="2" fillId="0" borderId="71" xfId="0" applyFont="1" applyBorder="1">
      <alignment vertical="center"/>
    </xf>
    <xf numFmtId="203" fontId="2" fillId="0" borderId="71" xfId="0" applyNumberFormat="1" applyFont="1" applyBorder="1">
      <alignment vertical="center"/>
    </xf>
    <xf numFmtId="177" fontId="78" fillId="0" borderId="1" xfId="0" applyNumberFormat="1" applyFont="1" applyBorder="1" applyAlignment="1">
      <alignment horizontal="center" vertical="center"/>
    </xf>
    <xf numFmtId="179" fontId="10" fillId="0" borderId="0" xfId="0" applyNumberFormat="1" applyFont="1" applyAlignment="1">
      <alignment horizontal="left" vertical="center"/>
    </xf>
    <xf numFmtId="181" fontId="10" fillId="0" borderId="0" xfId="0" applyNumberFormat="1" applyFont="1" applyAlignment="1">
      <alignment horizontal="center" vertical="center" shrinkToFit="1"/>
    </xf>
    <xf numFmtId="180" fontId="72" fillId="0" borderId="0" xfId="0" applyNumberFormat="1" applyFont="1" applyAlignment="1">
      <alignment horizontal="center" vertical="center"/>
    </xf>
    <xf numFmtId="180" fontId="72" fillId="0" borderId="0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176" fontId="7" fillId="0" borderId="74" xfId="0" applyNumberFormat="1" applyFont="1" applyFill="1" applyBorder="1" applyAlignment="1">
      <alignment horizontal="center" vertical="center" shrinkToFit="1"/>
    </xf>
    <xf numFmtId="176" fontId="7" fillId="0" borderId="75" xfId="0" applyNumberFormat="1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left" vertical="center"/>
    </xf>
    <xf numFmtId="176" fontId="7" fillId="0" borderId="76" xfId="0" applyNumberFormat="1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left" vertical="center"/>
    </xf>
    <xf numFmtId="176" fontId="8" fillId="0" borderId="79" xfId="0" applyNumberFormat="1" applyFont="1" applyFill="1" applyBorder="1" applyAlignment="1">
      <alignment horizontal="center" vertical="center" shrinkToFit="1"/>
    </xf>
    <xf numFmtId="176" fontId="8" fillId="0" borderId="80" xfId="0" applyNumberFormat="1" applyFont="1" applyFill="1" applyBorder="1" applyAlignment="1">
      <alignment horizontal="center" vertical="center" shrinkToFit="1"/>
    </xf>
    <xf numFmtId="0" fontId="3" fillId="0" borderId="80" xfId="0" applyFont="1" applyFill="1" applyBorder="1" applyAlignment="1">
      <alignment horizontal="left" vertical="center"/>
    </xf>
    <xf numFmtId="176" fontId="8" fillId="0" borderId="81" xfId="0" applyNumberFormat="1" applyFont="1" applyFill="1" applyBorder="1" applyAlignment="1">
      <alignment horizontal="center" vertical="center" shrinkToFit="1"/>
    </xf>
    <xf numFmtId="0" fontId="3" fillId="0" borderId="81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horizontal="left" vertical="center"/>
    </xf>
    <xf numFmtId="176" fontId="13" fillId="0" borderId="84" xfId="0" applyNumberFormat="1" applyFont="1" applyFill="1" applyBorder="1" applyAlignment="1">
      <alignment horizontal="center" vertical="center" shrinkToFit="1"/>
    </xf>
    <xf numFmtId="176" fontId="13" fillId="0" borderId="85" xfId="0" applyNumberFormat="1" applyFont="1" applyFill="1" applyBorder="1" applyAlignment="1">
      <alignment horizontal="center" vertical="center" shrinkToFit="1"/>
    </xf>
    <xf numFmtId="176" fontId="13" fillId="0" borderId="85" xfId="0" applyNumberFormat="1" applyFont="1" applyFill="1" applyBorder="1" applyAlignment="1">
      <alignment horizontal="center" vertical="center" shrinkToFit="1"/>
    </xf>
    <xf numFmtId="0" fontId="3" fillId="0" borderId="85" xfId="0" applyFont="1" applyFill="1" applyBorder="1" applyAlignment="1">
      <alignment horizontal="left" vertical="center"/>
    </xf>
    <xf numFmtId="0" fontId="3" fillId="0" borderId="85" xfId="0" applyFont="1" applyFill="1" applyBorder="1" applyAlignment="1">
      <alignment horizontal="left" vertical="center"/>
    </xf>
    <xf numFmtId="176" fontId="13" fillId="0" borderId="86" xfId="0" applyNumberFormat="1" applyFont="1" applyFill="1" applyBorder="1" applyAlignment="1">
      <alignment horizontal="center" vertical="center" shrinkToFit="1"/>
    </xf>
    <xf numFmtId="0" fontId="3" fillId="0" borderId="86" xfId="0" applyFont="1" applyFill="1" applyBorder="1" applyAlignment="1">
      <alignment horizontal="left" vertical="center"/>
    </xf>
    <xf numFmtId="0" fontId="3" fillId="0" borderId="87" xfId="0" applyFont="1" applyFill="1" applyBorder="1" applyAlignment="1">
      <alignment horizontal="left" vertical="center"/>
    </xf>
    <xf numFmtId="0" fontId="3" fillId="0" borderId="87" xfId="0" applyFont="1" applyFill="1" applyBorder="1" applyAlignment="1">
      <alignment horizontal="left" vertical="center"/>
    </xf>
    <xf numFmtId="0" fontId="3" fillId="0" borderId="88" xfId="0" applyFont="1" applyFill="1" applyBorder="1" applyAlignment="1">
      <alignment horizontal="left" vertical="center"/>
    </xf>
    <xf numFmtId="0" fontId="74" fillId="2" borderId="0" xfId="2" applyFont="1" applyFill="1" applyAlignment="1">
      <alignment horizontal="center" vertical="center" shrinkToFit="1"/>
    </xf>
    <xf numFmtId="176" fontId="23" fillId="0" borderId="0" xfId="0" applyNumberFormat="1" applyFont="1" applyFill="1" applyBorder="1" applyAlignment="1">
      <alignment horizontal="center" vertical="center"/>
    </xf>
    <xf numFmtId="176" fontId="24" fillId="0" borderId="72" xfId="0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176" fontId="24" fillId="0" borderId="73" xfId="0" applyNumberFormat="1" applyFont="1" applyFill="1" applyBorder="1" applyAlignment="1">
      <alignment horizontal="center" vertical="center"/>
    </xf>
    <xf numFmtId="176" fontId="22" fillId="0" borderId="72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22" fillId="0" borderId="73" xfId="0" applyNumberFormat="1" applyFont="1" applyFill="1" applyBorder="1" applyAlignment="1">
      <alignment horizontal="center" vertical="center"/>
    </xf>
    <xf numFmtId="176" fontId="23" fillId="0" borderId="72" xfId="0" applyNumberFormat="1" applyFont="1" applyFill="1" applyBorder="1" applyAlignment="1">
      <alignment horizontal="center" vertical="center"/>
    </xf>
    <xf numFmtId="176" fontId="23" fillId="0" borderId="73" xfId="0" applyNumberFormat="1" applyFont="1" applyFill="1" applyBorder="1" applyAlignment="1">
      <alignment horizontal="center" vertical="center"/>
    </xf>
    <xf numFmtId="179" fontId="11" fillId="0" borderId="0" xfId="0" applyNumberFormat="1" applyFont="1" applyAlignment="1">
      <alignment horizontal="left" vertical="center"/>
    </xf>
    <xf numFmtId="180" fontId="14" fillId="0" borderId="0" xfId="0" applyNumberFormat="1" applyFont="1" applyAlignment="1">
      <alignment horizontal="center" vertical="center"/>
    </xf>
    <xf numFmtId="182" fontId="21" fillId="7" borderId="72" xfId="0" applyNumberFormat="1" applyFont="1" applyFill="1" applyBorder="1" applyAlignment="1">
      <alignment horizontal="center" vertical="center"/>
    </xf>
    <xf numFmtId="182" fontId="21" fillId="7" borderId="0" xfId="0" applyNumberFormat="1" applyFont="1" applyFill="1" applyBorder="1" applyAlignment="1">
      <alignment horizontal="center" vertical="center"/>
    </xf>
    <xf numFmtId="182" fontId="21" fillId="7" borderId="73" xfId="0" applyNumberFormat="1" applyFont="1" applyFill="1" applyBorder="1" applyAlignment="1">
      <alignment horizontal="center" vertical="center"/>
    </xf>
    <xf numFmtId="182" fontId="21" fillId="8" borderId="0" xfId="0" applyNumberFormat="1" applyFont="1" applyFill="1" applyBorder="1" applyAlignment="1">
      <alignment horizontal="center" vertical="center"/>
    </xf>
    <xf numFmtId="182" fontId="21" fillId="8" borderId="73" xfId="0" applyNumberFormat="1" applyFont="1" applyFill="1" applyBorder="1" applyAlignment="1">
      <alignment horizontal="center" vertical="center"/>
    </xf>
    <xf numFmtId="182" fontId="21" fillId="8" borderId="72" xfId="0" applyNumberFormat="1" applyFont="1" applyFill="1" applyBorder="1" applyAlignment="1">
      <alignment horizontal="center" vertical="center"/>
    </xf>
    <xf numFmtId="180" fontId="20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182" fontId="21" fillId="9" borderId="72" xfId="0" applyNumberFormat="1" applyFont="1" applyFill="1" applyBorder="1" applyAlignment="1">
      <alignment horizontal="center" vertical="center"/>
    </xf>
    <xf numFmtId="182" fontId="21" fillId="9" borderId="0" xfId="0" applyNumberFormat="1" applyFont="1" applyFill="1" applyBorder="1" applyAlignment="1">
      <alignment horizontal="center" vertical="center"/>
    </xf>
    <xf numFmtId="182" fontId="21" fillId="9" borderId="73" xfId="0" applyNumberFormat="1" applyFont="1" applyFill="1" applyBorder="1" applyAlignment="1">
      <alignment horizontal="center" vertical="center"/>
    </xf>
    <xf numFmtId="176" fontId="22" fillId="0" borderId="92" xfId="0" applyNumberFormat="1" applyFont="1" applyFill="1" applyBorder="1" applyAlignment="1">
      <alignment horizontal="center" vertical="center"/>
    </xf>
    <xf numFmtId="176" fontId="22" fillId="0" borderId="93" xfId="0" applyNumberFormat="1" applyFont="1" applyFill="1" applyBorder="1" applyAlignment="1">
      <alignment horizontal="center" vertical="center"/>
    </xf>
    <xf numFmtId="176" fontId="22" fillId="0" borderId="94" xfId="0" applyNumberFormat="1" applyFont="1" applyFill="1" applyBorder="1" applyAlignment="1">
      <alignment horizontal="center" vertical="center"/>
    </xf>
    <xf numFmtId="176" fontId="23" fillId="0" borderId="92" xfId="0" applyNumberFormat="1" applyFont="1" applyFill="1" applyBorder="1" applyAlignment="1">
      <alignment horizontal="center" vertical="center"/>
    </xf>
    <xf numFmtId="176" fontId="23" fillId="0" borderId="93" xfId="0" applyNumberFormat="1" applyFont="1" applyFill="1" applyBorder="1" applyAlignment="1">
      <alignment horizontal="center" vertical="center"/>
    </xf>
    <xf numFmtId="176" fontId="23" fillId="0" borderId="94" xfId="0" applyNumberFormat="1" applyFont="1" applyFill="1" applyBorder="1" applyAlignment="1">
      <alignment horizontal="center" vertical="center"/>
    </xf>
    <xf numFmtId="176" fontId="24" fillId="0" borderId="92" xfId="0" applyNumberFormat="1" applyFont="1" applyFill="1" applyBorder="1" applyAlignment="1">
      <alignment horizontal="center" vertical="center"/>
    </xf>
    <xf numFmtId="176" fontId="24" fillId="0" borderId="93" xfId="0" applyNumberFormat="1" applyFont="1" applyFill="1" applyBorder="1" applyAlignment="1">
      <alignment horizontal="center" vertical="center"/>
    </xf>
    <xf numFmtId="176" fontId="24" fillId="0" borderId="94" xfId="0" applyNumberFormat="1" applyFont="1" applyFill="1" applyBorder="1" applyAlignment="1">
      <alignment horizontal="center" vertical="center"/>
    </xf>
    <xf numFmtId="176" fontId="22" fillId="0" borderId="89" xfId="0" applyNumberFormat="1" applyFont="1" applyFill="1" applyBorder="1" applyAlignment="1">
      <alignment horizontal="center" vertical="center"/>
    </xf>
    <xf numFmtId="176" fontId="22" fillId="0" borderId="90" xfId="0" applyNumberFormat="1" applyFont="1" applyFill="1" applyBorder="1" applyAlignment="1">
      <alignment horizontal="center" vertical="center"/>
    </xf>
    <xf numFmtId="176" fontId="22" fillId="0" borderId="91" xfId="0" applyNumberFormat="1" applyFont="1" applyFill="1" applyBorder="1" applyAlignment="1">
      <alignment horizontal="center" vertical="center"/>
    </xf>
    <xf numFmtId="176" fontId="23" fillId="0" borderId="89" xfId="0" applyNumberFormat="1" applyFont="1" applyFill="1" applyBorder="1" applyAlignment="1">
      <alignment horizontal="center" vertical="center"/>
    </xf>
    <xf numFmtId="176" fontId="23" fillId="0" borderId="90" xfId="0" applyNumberFormat="1" applyFont="1" applyFill="1" applyBorder="1" applyAlignment="1">
      <alignment horizontal="center" vertical="center"/>
    </xf>
    <xf numFmtId="176" fontId="23" fillId="0" borderId="91" xfId="0" applyNumberFormat="1" applyFont="1" applyFill="1" applyBorder="1" applyAlignment="1">
      <alignment horizontal="center" vertical="center"/>
    </xf>
    <xf numFmtId="176" fontId="24" fillId="0" borderId="89" xfId="0" applyNumberFormat="1" applyFont="1" applyFill="1" applyBorder="1" applyAlignment="1">
      <alignment horizontal="center" vertical="center"/>
    </xf>
    <xf numFmtId="176" fontId="24" fillId="0" borderId="90" xfId="0" applyNumberFormat="1" applyFont="1" applyFill="1" applyBorder="1" applyAlignment="1">
      <alignment horizontal="center" vertical="center"/>
    </xf>
    <xf numFmtId="176" fontId="24" fillId="0" borderId="91" xfId="0" applyNumberFormat="1" applyFont="1" applyFill="1" applyBorder="1" applyAlignment="1">
      <alignment horizontal="center" vertical="center"/>
    </xf>
    <xf numFmtId="179" fontId="10" fillId="0" borderId="0" xfId="0" applyNumberFormat="1" applyFont="1" applyAlignment="1">
      <alignment horizontal="left" vertical="center"/>
    </xf>
    <xf numFmtId="181" fontId="10" fillId="0" borderId="0" xfId="0" applyNumberFormat="1" applyFont="1" applyAlignment="1">
      <alignment horizontal="center" vertical="center" shrinkToFit="1"/>
    </xf>
    <xf numFmtId="180" fontId="72" fillId="0" borderId="0" xfId="0" applyNumberFormat="1" applyFont="1" applyAlignment="1">
      <alignment horizontal="center" vertical="center"/>
    </xf>
    <xf numFmtId="180" fontId="72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left" vertical="center"/>
    </xf>
    <xf numFmtId="181" fontId="5" fillId="0" borderId="0" xfId="0" applyNumberFormat="1" applyFont="1" applyAlignment="1">
      <alignment vertical="center"/>
    </xf>
    <xf numFmtId="180" fontId="71" fillId="0" borderId="0" xfId="0" applyNumberFormat="1" applyFont="1" applyAlignment="1">
      <alignment horizontal="center" vertical="center"/>
    </xf>
    <xf numFmtId="180" fontId="71" fillId="0" borderId="95" xfId="0" applyNumberFormat="1" applyFont="1" applyBorder="1" applyAlignment="1">
      <alignment horizontal="center" vertical="center"/>
    </xf>
    <xf numFmtId="0" fontId="30" fillId="4" borderId="96" xfId="1" applyFont="1" applyFill="1" applyBorder="1" applyAlignment="1">
      <alignment horizontal="center" vertical="center"/>
    </xf>
    <xf numFmtId="0" fontId="30" fillId="4" borderId="97" xfId="1" applyFont="1" applyFill="1" applyBorder="1" applyAlignment="1">
      <alignment horizontal="center" vertical="center"/>
    </xf>
    <xf numFmtId="183" fontId="21" fillId="4" borderId="98" xfId="1" applyNumberFormat="1" applyFont="1" applyFill="1" applyBorder="1" applyAlignment="1">
      <alignment horizontal="center" vertical="center"/>
    </xf>
    <xf numFmtId="183" fontId="21" fillId="4" borderId="99" xfId="1" applyNumberFormat="1" applyFont="1" applyFill="1" applyBorder="1" applyAlignment="1">
      <alignment horizontal="center" vertical="center"/>
    </xf>
    <xf numFmtId="0" fontId="33" fillId="0" borderId="0" xfId="1" applyFont="1" applyBorder="1" applyAlignment="1">
      <alignment horizontal="right"/>
    </xf>
    <xf numFmtId="181" fontId="58" fillId="10" borderId="101" xfId="0" applyNumberFormat="1" applyFont="1" applyFill="1" applyBorder="1" applyAlignment="1">
      <alignment horizontal="center" textRotation="90" shrinkToFit="1"/>
    </xf>
    <xf numFmtId="181" fontId="58" fillId="10" borderId="102" xfId="0" applyNumberFormat="1" applyFont="1" applyFill="1" applyBorder="1" applyAlignment="1">
      <alignment horizontal="center" textRotation="90" shrinkToFit="1"/>
    </xf>
    <xf numFmtId="180" fontId="59" fillId="10" borderId="100" xfId="0" applyNumberFormat="1" applyFont="1" applyFill="1" applyBorder="1" applyAlignment="1">
      <alignment horizontal="center" vertical="center" textRotation="90" shrinkToFit="1"/>
    </xf>
    <xf numFmtId="180" fontId="59" fillId="10" borderId="101" xfId="0" applyNumberFormat="1" applyFont="1" applyFill="1" applyBorder="1" applyAlignment="1">
      <alignment horizontal="center" vertical="center" textRotation="90" shrinkToFit="1"/>
    </xf>
    <xf numFmtId="198" fontId="43" fillId="0" borderId="0" xfId="0" applyNumberFormat="1" applyFont="1" applyFill="1" applyBorder="1" applyAlignment="1" applyProtection="1">
      <alignment horizontal="left" vertical="center" shrinkToFit="1"/>
      <protection hidden="1"/>
    </xf>
    <xf numFmtId="198" fontId="57" fillId="0" borderId="0" xfId="0" applyNumberFormat="1" applyFont="1" applyBorder="1" applyAlignment="1">
      <alignment horizontal="left" vertical="center" shrinkToFit="1"/>
    </xf>
    <xf numFmtId="199" fontId="46" fillId="0" borderId="0" xfId="0" applyNumberFormat="1" applyFont="1" applyFill="1" applyBorder="1" applyAlignment="1" applyProtection="1">
      <alignment horizontal="left" vertical="center" shrinkToFit="1"/>
      <protection hidden="1"/>
    </xf>
    <xf numFmtId="199" fontId="46" fillId="0" borderId="0" xfId="0" applyNumberFormat="1" applyFont="1" applyBorder="1" applyAlignment="1">
      <alignment horizontal="left" vertical="center" shrinkToFit="1"/>
    </xf>
    <xf numFmtId="200" fontId="4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7" fillId="0" borderId="0" xfId="0" applyFont="1" applyBorder="1" applyAlignment="1">
      <alignment horizontal="left" vertical="center" shrinkToFit="1"/>
    </xf>
    <xf numFmtId="0" fontId="48" fillId="0" borderId="35" xfId="0" applyFont="1" applyBorder="1" applyAlignment="1" applyProtection="1">
      <protection hidden="1"/>
    </xf>
    <xf numFmtId="14" fontId="50" fillId="0" borderId="35" xfId="0" applyNumberFormat="1" applyFont="1" applyBorder="1" applyAlignment="1" applyProtection="1">
      <alignment horizontal="right"/>
      <protection hidden="1"/>
    </xf>
    <xf numFmtId="193" fontId="4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4" fillId="0" borderId="0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194" fontId="46" fillId="0" borderId="0" xfId="0" applyNumberFormat="1" applyFont="1" applyFill="1" applyBorder="1" applyAlignment="1" applyProtection="1">
      <alignment horizontal="right" vertical="center"/>
      <protection hidden="1"/>
    </xf>
    <xf numFmtId="195" fontId="46" fillId="0" borderId="0" xfId="0" applyNumberFormat="1" applyFont="1" applyFill="1" applyBorder="1" applyAlignment="1" applyProtection="1">
      <alignment horizontal="left" vertical="center" shrinkToFit="1"/>
      <protection hidden="1"/>
    </xf>
    <xf numFmtId="195" fontId="46" fillId="0" borderId="0" xfId="0" applyNumberFormat="1" applyFont="1" applyBorder="1" applyAlignment="1">
      <alignment horizontal="left" vertical="center" shrinkToFit="1"/>
    </xf>
    <xf numFmtId="196" fontId="43" fillId="0" borderId="0" xfId="0" applyNumberFormat="1" applyFont="1" applyFill="1" applyBorder="1" applyAlignment="1" applyProtection="1">
      <alignment horizontal="left" vertical="center" shrinkToFit="1"/>
      <protection hidden="1"/>
    </xf>
    <xf numFmtId="196" fontId="57" fillId="0" borderId="0" xfId="0" applyNumberFormat="1" applyFont="1" applyBorder="1" applyAlignment="1">
      <alignment horizontal="left" vertical="center" shrinkToFit="1"/>
    </xf>
    <xf numFmtId="197" fontId="46" fillId="0" borderId="0" xfId="0" applyNumberFormat="1" applyFont="1" applyFill="1" applyBorder="1" applyAlignment="1" applyProtection="1">
      <alignment horizontal="left" vertical="center" shrinkToFit="1"/>
      <protection hidden="1"/>
    </xf>
    <xf numFmtId="197" fontId="46" fillId="0" borderId="0" xfId="0" applyNumberFormat="1" applyFont="1" applyBorder="1" applyAlignment="1">
      <alignment horizontal="left" vertical="center" shrinkToFit="1"/>
    </xf>
    <xf numFmtId="187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188" fontId="55" fillId="0" borderId="0" xfId="0" applyNumberFormat="1" applyFont="1" applyFill="1" applyBorder="1" applyAlignment="1" applyProtection="1">
      <alignment horizontal="left"/>
      <protection hidden="1"/>
    </xf>
    <xf numFmtId="0" fontId="56" fillId="0" borderId="0" xfId="0" applyFont="1" applyFill="1" applyBorder="1" applyAlignment="1" applyProtection="1">
      <alignment horizontal="left"/>
      <protection hidden="1"/>
    </xf>
    <xf numFmtId="189" fontId="53" fillId="0" borderId="0" xfId="0" applyNumberFormat="1" applyFont="1" applyFill="1" applyBorder="1" applyAlignment="1" applyProtection="1">
      <alignment horizontal="right" vertical="top" shrinkToFit="1"/>
      <protection hidden="1"/>
    </xf>
    <xf numFmtId="189" fontId="54" fillId="0" borderId="0" xfId="0" applyNumberFormat="1" applyFont="1" applyFill="1" applyBorder="1" applyAlignment="1" applyProtection="1">
      <alignment horizontal="right" vertical="top" shrinkToFit="1"/>
      <protection hidden="1"/>
    </xf>
    <xf numFmtId="190" fontId="40" fillId="0" borderId="0" xfId="0" applyNumberFormat="1" applyFont="1" applyFill="1" applyBorder="1" applyAlignment="1" applyProtection="1">
      <alignment horizontal="center" shrinkToFit="1"/>
      <protection hidden="1"/>
    </xf>
    <xf numFmtId="190" fontId="0" fillId="0" borderId="0" xfId="0" applyNumberFormat="1" applyBorder="1" applyAlignment="1">
      <alignment horizontal="center" shrinkToFit="1"/>
    </xf>
    <xf numFmtId="188" fontId="55" fillId="0" borderId="0" xfId="0" applyNumberFormat="1" applyFont="1" applyFill="1" applyBorder="1" applyAlignment="1" applyProtection="1">
      <alignment horizontal="left" shrinkToFit="1"/>
      <protection hidden="1"/>
    </xf>
    <xf numFmtId="191" fontId="41" fillId="0" borderId="0" xfId="0" applyNumberFormat="1" applyFont="1" applyFill="1" applyBorder="1" applyAlignment="1" applyProtection="1">
      <alignment horizontal="right" vertical="center"/>
      <protection hidden="1"/>
    </xf>
    <xf numFmtId="191" fontId="39" fillId="0" borderId="0" xfId="0" applyNumberFormat="1" applyFont="1" applyFill="1" applyBorder="1" applyAlignment="1" applyProtection="1">
      <alignment horizontal="right" vertical="center"/>
      <protection hidden="1"/>
    </xf>
    <xf numFmtId="192" fontId="41" fillId="0" borderId="0" xfId="0" applyNumberFormat="1" applyFont="1" applyFill="1" applyBorder="1" applyAlignment="1" applyProtection="1">
      <alignment horizontal="left" vertical="center" shrinkToFit="1"/>
      <protection hidden="1"/>
    </xf>
    <xf numFmtId="192" fontId="39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horizontal="left" vertical="center" shrinkToFit="1"/>
    </xf>
    <xf numFmtId="179" fontId="60" fillId="0" borderId="0" xfId="0" applyNumberFormat="1" applyFont="1" applyBorder="1" applyAlignment="1">
      <alignment horizontal="left"/>
    </xf>
    <xf numFmtId="181" fontId="60" fillId="0" borderId="0" xfId="0" applyNumberFormat="1" applyFont="1" applyBorder="1" applyAlignment="1">
      <alignment horizontal="center" shrinkToFit="1"/>
    </xf>
    <xf numFmtId="0" fontId="32" fillId="0" borderId="0" xfId="0" applyFont="1" applyBorder="1" applyAlignment="1">
      <alignment horizontal="center" vertical="center"/>
    </xf>
    <xf numFmtId="180" fontId="70" fillId="0" borderId="0" xfId="0" applyNumberFormat="1" applyFont="1" applyBorder="1" applyAlignment="1">
      <alignment horizontal="center" vertical="center"/>
    </xf>
    <xf numFmtId="179" fontId="67" fillId="0" borderId="0" xfId="0" applyNumberFormat="1" applyFont="1" applyBorder="1" applyAlignment="1">
      <alignment horizontal="left" shrinkToFit="1"/>
    </xf>
    <xf numFmtId="181" fontId="67" fillId="0" borderId="0" xfId="0" applyNumberFormat="1" applyFont="1" applyBorder="1" applyAlignment="1">
      <alignment horizontal="right" shrinkToFit="1"/>
    </xf>
    <xf numFmtId="201" fontId="10" fillId="0" borderId="0" xfId="0" applyNumberFormat="1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180" fontId="70" fillId="0" borderId="59" xfId="0" applyNumberFormat="1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left" vertical="center" shrinkToFit="1"/>
    </xf>
    <xf numFmtId="181" fontId="3" fillId="0" borderId="59" xfId="0" applyNumberFormat="1" applyFont="1" applyBorder="1" applyAlignment="1">
      <alignment horizontal="left" vertical="center" shrinkToFit="1"/>
    </xf>
    <xf numFmtId="179" fontId="3" fillId="0" borderId="0" xfId="0" applyNumberFormat="1" applyFont="1" applyBorder="1" applyAlignment="1">
      <alignment horizontal="left"/>
    </xf>
    <xf numFmtId="207" fontId="79" fillId="0" borderId="69" xfId="0" applyNumberFormat="1" applyFont="1" applyBorder="1" applyAlignment="1">
      <alignment horizontal="right" vertical="center"/>
    </xf>
    <xf numFmtId="183" fontId="79" fillId="0" borderId="0" xfId="0" applyNumberFormat="1" applyFont="1" applyBorder="1" applyAlignment="1">
      <alignment horizontal="left" vertical="center"/>
    </xf>
    <xf numFmtId="176" fontId="82" fillId="0" borderId="84" xfId="0" applyNumberFormat="1" applyFont="1" applyFill="1" applyBorder="1" applyAlignment="1">
      <alignment horizontal="center" vertical="center" shrinkToFit="1"/>
    </xf>
    <xf numFmtId="176" fontId="82" fillId="0" borderId="85" xfId="0" applyNumberFormat="1" applyFont="1" applyFill="1" applyBorder="1" applyAlignment="1">
      <alignment horizontal="center" vertical="center" shrinkToFit="1"/>
    </xf>
    <xf numFmtId="208" fontId="81" fillId="12" borderId="107" xfId="0" applyNumberFormat="1" applyFont="1" applyFill="1" applyBorder="1" applyAlignment="1">
      <alignment horizontal="center" vertical="center"/>
    </xf>
    <xf numFmtId="208" fontId="81" fillId="12" borderId="108" xfId="0" applyNumberFormat="1" applyFont="1" applyFill="1" applyBorder="1" applyAlignment="1">
      <alignment horizontal="center" vertical="center"/>
    </xf>
    <xf numFmtId="208" fontId="81" fillId="6" borderId="105" xfId="0" applyNumberFormat="1" applyFont="1" applyFill="1" applyBorder="1" applyAlignment="1">
      <alignment horizontal="center" vertical="center"/>
    </xf>
    <xf numFmtId="208" fontId="81" fillId="6" borderId="106" xfId="0" applyNumberFormat="1" applyFont="1" applyFill="1" applyBorder="1" applyAlignment="1">
      <alignment horizontal="center" vertical="center"/>
    </xf>
    <xf numFmtId="176" fontId="84" fillId="0" borderId="74" xfId="0" applyNumberFormat="1" applyFont="1" applyFill="1" applyBorder="1" applyAlignment="1">
      <alignment horizontal="center" vertical="center" shrinkToFit="1"/>
    </xf>
    <xf numFmtId="176" fontId="84" fillId="0" borderId="75" xfId="0" applyNumberFormat="1" applyFont="1" applyFill="1" applyBorder="1" applyAlignment="1">
      <alignment horizontal="center" vertical="center" shrinkToFit="1"/>
    </xf>
    <xf numFmtId="176" fontId="83" fillId="0" borderId="79" xfId="0" applyNumberFormat="1" applyFont="1" applyFill="1" applyBorder="1" applyAlignment="1">
      <alignment horizontal="center" vertical="center" shrinkToFit="1"/>
    </xf>
    <xf numFmtId="176" fontId="83" fillId="0" borderId="80" xfId="0" applyNumberFormat="1" applyFont="1" applyFill="1" applyBorder="1" applyAlignment="1">
      <alignment horizontal="center" vertical="center" shrinkToFit="1"/>
    </xf>
    <xf numFmtId="208" fontId="81" fillId="11" borderId="103" xfId="0" applyNumberFormat="1" applyFont="1" applyFill="1" applyBorder="1" applyAlignment="1">
      <alignment horizontal="center" vertical="center"/>
    </xf>
    <xf numFmtId="208" fontId="81" fillId="11" borderId="104" xfId="0" applyNumberFormat="1" applyFont="1" applyFill="1" applyBorder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180" fontId="85" fillId="0" borderId="0" xfId="0" applyNumberFormat="1" applyFont="1" applyAlignment="1">
      <alignment horizontal="center" vertical="center"/>
    </xf>
    <xf numFmtId="181" fontId="10" fillId="0" borderId="0" xfId="0" applyNumberFormat="1" applyFont="1" applyAlignment="1">
      <alignment horizontal="right" vertical="center" shrinkToFit="1"/>
    </xf>
    <xf numFmtId="209" fontId="87" fillId="0" borderId="0" xfId="0" applyNumberFormat="1" applyFont="1" applyAlignment="1">
      <alignment horizontal="left" vertical="center"/>
    </xf>
  </cellXfs>
  <cellStyles count="3">
    <cellStyle name="標準" xfId="0" builtinId="0"/>
    <cellStyle name="標準_休暇予定表" xfId="1"/>
    <cellStyle name="標準_弦の長さ(L)と弧の高さ(H)から半径(R)を求める計算_00" xfId="2"/>
  </cellStyles>
  <dxfs count="69"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  <fill>
        <patternFill patternType="solid">
          <bgColor indexed="47"/>
        </patternFill>
      </fill>
    </dxf>
    <dxf>
      <font>
        <condense val="0"/>
        <extend val="0"/>
        <color indexed="12"/>
      </font>
      <fill>
        <patternFill>
          <bgColor indexed="27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hyperlink" Target="#Sheet7!C1"/><Relationship Id="rId18" Type="http://schemas.openxmlformats.org/officeDocument/2006/relationships/image" Target="../media/image9.emf"/><Relationship Id="rId3" Type="http://schemas.openxmlformats.org/officeDocument/2006/relationships/hyperlink" Target="#Sheet2!A3"/><Relationship Id="rId21" Type="http://schemas.openxmlformats.org/officeDocument/2006/relationships/hyperlink" Target="#Sheet11!J1"/><Relationship Id="rId7" Type="http://schemas.openxmlformats.org/officeDocument/2006/relationships/hyperlink" Target="#Sheet4!C1"/><Relationship Id="rId12" Type="http://schemas.openxmlformats.org/officeDocument/2006/relationships/image" Target="../media/image6.emf"/><Relationship Id="rId17" Type="http://schemas.openxmlformats.org/officeDocument/2006/relationships/hyperlink" Target="#Sheet9!L1"/><Relationship Id="rId2" Type="http://schemas.openxmlformats.org/officeDocument/2006/relationships/image" Target="../media/image1.emf"/><Relationship Id="rId16" Type="http://schemas.openxmlformats.org/officeDocument/2006/relationships/image" Target="../media/image8.emf"/><Relationship Id="rId20" Type="http://schemas.openxmlformats.org/officeDocument/2006/relationships/image" Target="../media/image10.emf"/><Relationship Id="rId1" Type="http://schemas.openxmlformats.org/officeDocument/2006/relationships/hyperlink" Target="#Sheet1!H3"/><Relationship Id="rId6" Type="http://schemas.openxmlformats.org/officeDocument/2006/relationships/image" Target="../media/image3.emf"/><Relationship Id="rId11" Type="http://schemas.openxmlformats.org/officeDocument/2006/relationships/hyperlink" Target="#Sheet6!R5"/><Relationship Id="rId5" Type="http://schemas.openxmlformats.org/officeDocument/2006/relationships/hyperlink" Target="#Sheet3!C1"/><Relationship Id="rId15" Type="http://schemas.openxmlformats.org/officeDocument/2006/relationships/hyperlink" Target="#Sheet8!C1"/><Relationship Id="rId10" Type="http://schemas.openxmlformats.org/officeDocument/2006/relationships/image" Target="../media/image5.emf"/><Relationship Id="rId19" Type="http://schemas.openxmlformats.org/officeDocument/2006/relationships/hyperlink" Target="#Sheet10!A1"/><Relationship Id="rId4" Type="http://schemas.openxmlformats.org/officeDocument/2006/relationships/image" Target="../media/image2.emf"/><Relationship Id="rId9" Type="http://schemas.openxmlformats.org/officeDocument/2006/relationships/hyperlink" Target="#Sheet5!C4"/><Relationship Id="rId14" Type="http://schemas.openxmlformats.org/officeDocument/2006/relationships/image" Target="../media/image7.emf"/><Relationship Id="rId22" Type="http://schemas.openxmlformats.org/officeDocument/2006/relationships/image" Target="../media/image1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11" Type="http://schemas.openxmlformats.org/officeDocument/2006/relationships/image" Target="../media/image22.emf"/><Relationship Id="rId5" Type="http://schemas.openxmlformats.org/officeDocument/2006/relationships/image" Target="../media/image16.emf"/><Relationship Id="rId10" Type="http://schemas.openxmlformats.org/officeDocument/2006/relationships/image" Target="../media/image21.emf"/><Relationship Id="rId4" Type="http://schemas.openxmlformats.org/officeDocument/2006/relationships/image" Target="../media/image15.emf"/><Relationship Id="rId9" Type="http://schemas.openxmlformats.org/officeDocument/2006/relationships/image" Target="../media/image2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1323975</xdr:colOff>
      <xdr:row>6</xdr:row>
      <xdr:rowOff>0</xdr:rowOff>
    </xdr:to>
    <xdr:sp macro="" textlink="">
      <xdr:nvSpPr>
        <xdr:cNvPr id="10270" name="AutoShape 30">
          <a:extLst>
            <a:ext uri="{FF2B5EF4-FFF2-40B4-BE49-F238E27FC236}">
              <a16:creationId xmlns:a16="http://schemas.microsoft.com/office/drawing/2014/main" id="{3FE98EA5-9FAD-6684-AAE0-7CD20577AEF9}"/>
            </a:ext>
          </a:extLst>
        </xdr:cNvPr>
        <xdr:cNvSpPr>
          <a:spLocks noChangeArrowheads="1"/>
        </xdr:cNvSpPr>
      </xdr:nvSpPr>
      <xdr:spPr bwMode="auto">
        <a:xfrm>
          <a:off x="134302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1323975</xdr:colOff>
      <xdr:row>6</xdr:row>
      <xdr:rowOff>0</xdr:rowOff>
    </xdr:to>
    <xdr:sp macro="" textlink="">
      <xdr:nvSpPr>
        <xdr:cNvPr id="10271" name="AutoShape 31">
          <a:extLst>
            <a:ext uri="{FF2B5EF4-FFF2-40B4-BE49-F238E27FC236}">
              <a16:creationId xmlns:a16="http://schemas.microsoft.com/office/drawing/2014/main" id="{2FD25329-B495-94EA-7BC9-C41A19E1B315}"/>
            </a:ext>
          </a:extLst>
        </xdr:cNvPr>
        <xdr:cNvSpPr>
          <a:spLocks noChangeArrowheads="1"/>
        </xdr:cNvSpPr>
      </xdr:nvSpPr>
      <xdr:spPr bwMode="auto">
        <a:xfrm>
          <a:off x="402907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1323975</xdr:colOff>
      <xdr:row>7</xdr:row>
      <xdr:rowOff>0</xdr:rowOff>
    </xdr:to>
    <xdr:sp macro="" textlink="">
      <xdr:nvSpPr>
        <xdr:cNvPr id="10272" name="AutoShape 32">
          <a:extLst>
            <a:ext uri="{FF2B5EF4-FFF2-40B4-BE49-F238E27FC236}">
              <a16:creationId xmlns:a16="http://schemas.microsoft.com/office/drawing/2014/main" id="{130F1642-D88F-54E3-7213-2AE7BF1C9096}"/>
            </a:ext>
          </a:extLst>
        </xdr:cNvPr>
        <xdr:cNvSpPr>
          <a:spLocks noChangeArrowheads="1"/>
        </xdr:cNvSpPr>
      </xdr:nvSpPr>
      <xdr:spPr bwMode="auto">
        <a:xfrm>
          <a:off x="268605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1323975</xdr:colOff>
      <xdr:row>7</xdr:row>
      <xdr:rowOff>0</xdr:rowOff>
    </xdr:to>
    <xdr:sp macro="" textlink="">
      <xdr:nvSpPr>
        <xdr:cNvPr id="10273" name="AutoShape 33">
          <a:extLst>
            <a:ext uri="{FF2B5EF4-FFF2-40B4-BE49-F238E27FC236}">
              <a16:creationId xmlns:a16="http://schemas.microsoft.com/office/drawing/2014/main" id="{9FF13883-1B17-2D2F-DAB8-3C71DA95577C}"/>
            </a:ext>
          </a:extLst>
        </xdr:cNvPr>
        <xdr:cNvSpPr>
          <a:spLocks noChangeArrowheads="1"/>
        </xdr:cNvSpPr>
      </xdr:nvSpPr>
      <xdr:spPr bwMode="auto">
        <a:xfrm>
          <a:off x="402907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1323975</xdr:colOff>
      <xdr:row>7</xdr:row>
      <xdr:rowOff>0</xdr:rowOff>
    </xdr:to>
    <xdr:sp macro="" textlink="">
      <xdr:nvSpPr>
        <xdr:cNvPr id="10274" name="AutoShape 34">
          <a:extLst>
            <a:ext uri="{FF2B5EF4-FFF2-40B4-BE49-F238E27FC236}">
              <a16:creationId xmlns:a16="http://schemas.microsoft.com/office/drawing/2014/main" id="{3871AA3E-15B2-FAE4-94EE-C57322CD47AF}"/>
            </a:ext>
          </a:extLst>
        </xdr:cNvPr>
        <xdr:cNvSpPr>
          <a:spLocks noChangeArrowheads="1"/>
        </xdr:cNvSpPr>
      </xdr:nvSpPr>
      <xdr:spPr bwMode="auto">
        <a:xfrm>
          <a:off x="537210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1323975</xdr:colOff>
      <xdr:row>7</xdr:row>
      <xdr:rowOff>0</xdr:rowOff>
    </xdr:to>
    <xdr:sp macro="" textlink="">
      <xdr:nvSpPr>
        <xdr:cNvPr id="10275" name="AutoShape 35">
          <a:extLst>
            <a:ext uri="{FF2B5EF4-FFF2-40B4-BE49-F238E27FC236}">
              <a16:creationId xmlns:a16="http://schemas.microsoft.com/office/drawing/2014/main" id="{73E69C68-C433-BC49-38FA-51FB3726C9A8}"/>
            </a:ext>
          </a:extLst>
        </xdr:cNvPr>
        <xdr:cNvSpPr>
          <a:spLocks noChangeArrowheads="1"/>
        </xdr:cNvSpPr>
      </xdr:nvSpPr>
      <xdr:spPr bwMode="auto">
        <a:xfrm>
          <a:off x="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1323975</xdr:colOff>
      <xdr:row>7</xdr:row>
      <xdr:rowOff>0</xdr:rowOff>
    </xdr:to>
    <xdr:sp macro="" textlink="">
      <xdr:nvSpPr>
        <xdr:cNvPr id="10276" name="AutoShape 36">
          <a:extLst>
            <a:ext uri="{FF2B5EF4-FFF2-40B4-BE49-F238E27FC236}">
              <a16:creationId xmlns:a16="http://schemas.microsoft.com/office/drawing/2014/main" id="{23984375-1FBF-DD3E-4200-0E66EEC9BDEC}"/>
            </a:ext>
          </a:extLst>
        </xdr:cNvPr>
        <xdr:cNvSpPr>
          <a:spLocks noChangeArrowheads="1"/>
        </xdr:cNvSpPr>
      </xdr:nvSpPr>
      <xdr:spPr bwMode="auto">
        <a:xfrm>
          <a:off x="134302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277" name="AutoShape 37">
          <a:extLst>
            <a:ext uri="{FF2B5EF4-FFF2-40B4-BE49-F238E27FC236}">
              <a16:creationId xmlns:a16="http://schemas.microsoft.com/office/drawing/2014/main" id="{D97758A0-1993-B70D-DDE4-EA4BBDC6B258}"/>
            </a:ext>
          </a:extLst>
        </xdr:cNvPr>
        <xdr:cNvSpPr>
          <a:spLocks noChangeArrowheads="1"/>
        </xdr:cNvSpPr>
      </xdr:nvSpPr>
      <xdr:spPr bwMode="auto">
        <a:xfrm>
          <a:off x="270510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0278" name="AutoShape 38">
          <a:extLst>
            <a:ext uri="{FF2B5EF4-FFF2-40B4-BE49-F238E27FC236}">
              <a16:creationId xmlns:a16="http://schemas.microsoft.com/office/drawing/2014/main" id="{F565B5BC-8F21-D66D-8FE3-A3DF5A96A8E9}"/>
            </a:ext>
          </a:extLst>
        </xdr:cNvPr>
        <xdr:cNvSpPr>
          <a:spLocks noChangeArrowheads="1"/>
        </xdr:cNvSpPr>
      </xdr:nvSpPr>
      <xdr:spPr bwMode="auto">
        <a:xfrm>
          <a:off x="404812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279" name="AutoShape 39">
          <a:extLst>
            <a:ext uri="{FF2B5EF4-FFF2-40B4-BE49-F238E27FC236}">
              <a16:creationId xmlns:a16="http://schemas.microsoft.com/office/drawing/2014/main" id="{48889F68-EC78-CEFA-1AF4-108C873C8ECC}"/>
            </a:ext>
          </a:extLst>
        </xdr:cNvPr>
        <xdr:cNvSpPr>
          <a:spLocks noChangeArrowheads="1"/>
        </xdr:cNvSpPr>
      </xdr:nvSpPr>
      <xdr:spPr bwMode="auto">
        <a:xfrm>
          <a:off x="53911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7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80" name="AutoShape 40">
          <a:extLst>
            <a:ext uri="{FF2B5EF4-FFF2-40B4-BE49-F238E27FC236}">
              <a16:creationId xmlns:a16="http://schemas.microsoft.com/office/drawing/2014/main" id="{8FA4C5AD-8F9E-087F-93C3-F3FDBC043804}"/>
            </a:ext>
          </a:extLst>
        </xdr:cNvPr>
        <xdr:cNvSpPr>
          <a:spLocks noChangeArrowheads="1"/>
        </xdr:cNvSpPr>
      </xdr:nvSpPr>
      <xdr:spPr bwMode="auto">
        <a:xfrm>
          <a:off x="190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0281" name="AutoShape 41">
          <a:extLst>
            <a:ext uri="{FF2B5EF4-FFF2-40B4-BE49-F238E27FC236}">
              <a16:creationId xmlns:a16="http://schemas.microsoft.com/office/drawing/2014/main" id="{6C67E800-3875-2659-E616-5F100ADD7338}"/>
            </a:ext>
          </a:extLst>
        </xdr:cNvPr>
        <xdr:cNvSpPr>
          <a:spLocks noChangeArrowheads="1"/>
        </xdr:cNvSpPr>
      </xdr:nvSpPr>
      <xdr:spPr bwMode="auto">
        <a:xfrm>
          <a:off x="136207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0963" name="AutoShape 723">
          <a:extLst>
            <a:ext uri="{FF2B5EF4-FFF2-40B4-BE49-F238E27FC236}">
              <a16:creationId xmlns:a16="http://schemas.microsoft.com/office/drawing/2014/main" id="{06503BC1-E2BE-303A-0F4B-EE94443A2503}"/>
            </a:ext>
          </a:extLst>
        </xdr:cNvPr>
        <xdr:cNvSpPr>
          <a:spLocks noChangeArrowheads="1"/>
        </xdr:cNvSpPr>
      </xdr:nvSpPr>
      <xdr:spPr bwMode="auto">
        <a:xfrm>
          <a:off x="8077200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10964" name="AutoShape 724">
          <a:extLst>
            <a:ext uri="{FF2B5EF4-FFF2-40B4-BE49-F238E27FC236}">
              <a16:creationId xmlns:a16="http://schemas.microsoft.com/office/drawing/2014/main" id="{747CE253-8D15-EADF-6F91-1262CB5F0D6C}"/>
            </a:ext>
          </a:extLst>
        </xdr:cNvPr>
        <xdr:cNvSpPr>
          <a:spLocks noChangeArrowheads="1"/>
        </xdr:cNvSpPr>
      </xdr:nvSpPr>
      <xdr:spPr bwMode="auto">
        <a:xfrm>
          <a:off x="9420225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965" name="AutoShape 725">
          <a:extLst>
            <a:ext uri="{FF2B5EF4-FFF2-40B4-BE49-F238E27FC236}">
              <a16:creationId xmlns:a16="http://schemas.microsoft.com/office/drawing/2014/main" id="{DB33313C-1255-98F2-9EA2-8AB429436884}"/>
            </a:ext>
          </a:extLst>
        </xdr:cNvPr>
        <xdr:cNvSpPr>
          <a:spLocks noChangeArrowheads="1"/>
        </xdr:cNvSpPr>
      </xdr:nvSpPr>
      <xdr:spPr bwMode="auto">
        <a:xfrm>
          <a:off x="10763250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0966" name="AutoShape 726">
          <a:extLst>
            <a:ext uri="{FF2B5EF4-FFF2-40B4-BE49-F238E27FC236}">
              <a16:creationId xmlns:a16="http://schemas.microsoft.com/office/drawing/2014/main" id="{54F65D96-8F91-CA0F-BD54-D66DFD913159}"/>
            </a:ext>
          </a:extLst>
        </xdr:cNvPr>
        <xdr:cNvSpPr>
          <a:spLocks noChangeArrowheads="1"/>
        </xdr:cNvSpPr>
      </xdr:nvSpPr>
      <xdr:spPr bwMode="auto">
        <a:xfrm>
          <a:off x="6734175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967" name="AutoShape 727">
          <a:extLst>
            <a:ext uri="{FF2B5EF4-FFF2-40B4-BE49-F238E27FC236}">
              <a16:creationId xmlns:a16="http://schemas.microsoft.com/office/drawing/2014/main" id="{B68A26EB-C15B-931E-43EB-A958680ADE57}"/>
            </a:ext>
          </a:extLst>
        </xdr:cNvPr>
        <xdr:cNvSpPr>
          <a:spLocks noChangeArrowheads="1"/>
        </xdr:cNvSpPr>
      </xdr:nvSpPr>
      <xdr:spPr bwMode="auto">
        <a:xfrm>
          <a:off x="8077200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968" name="AutoShape 728">
          <a:extLst>
            <a:ext uri="{FF2B5EF4-FFF2-40B4-BE49-F238E27FC236}">
              <a16:creationId xmlns:a16="http://schemas.microsoft.com/office/drawing/2014/main" id="{FDEB91F7-424B-15BC-4A3A-5F7E5B979232}"/>
            </a:ext>
          </a:extLst>
        </xdr:cNvPr>
        <xdr:cNvSpPr>
          <a:spLocks noChangeArrowheads="1"/>
        </xdr:cNvSpPr>
      </xdr:nvSpPr>
      <xdr:spPr bwMode="auto">
        <a:xfrm>
          <a:off x="9420225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969" name="AutoShape 729">
          <a:extLst>
            <a:ext uri="{FF2B5EF4-FFF2-40B4-BE49-F238E27FC236}">
              <a16:creationId xmlns:a16="http://schemas.microsoft.com/office/drawing/2014/main" id="{E85FBA9D-665D-AB95-B03F-D5591957E733}"/>
            </a:ext>
          </a:extLst>
        </xdr:cNvPr>
        <xdr:cNvSpPr>
          <a:spLocks noChangeArrowheads="1"/>
        </xdr:cNvSpPr>
      </xdr:nvSpPr>
      <xdr:spPr bwMode="auto">
        <a:xfrm>
          <a:off x="10763250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970" name="AutoShape 730">
          <a:extLst>
            <a:ext uri="{FF2B5EF4-FFF2-40B4-BE49-F238E27FC236}">
              <a16:creationId xmlns:a16="http://schemas.microsoft.com/office/drawing/2014/main" id="{27EE80C3-9BE5-1D59-35EE-2406A9E029D6}"/>
            </a:ext>
          </a:extLst>
        </xdr:cNvPr>
        <xdr:cNvSpPr>
          <a:spLocks noChangeArrowheads="1"/>
        </xdr:cNvSpPr>
      </xdr:nvSpPr>
      <xdr:spPr bwMode="auto">
        <a:xfrm>
          <a:off x="6734175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971" name="AutoShape 731">
          <a:extLst>
            <a:ext uri="{FF2B5EF4-FFF2-40B4-BE49-F238E27FC236}">
              <a16:creationId xmlns:a16="http://schemas.microsoft.com/office/drawing/2014/main" id="{003D295B-E724-A0EC-E4EB-EF62B716A180}"/>
            </a:ext>
          </a:extLst>
        </xdr:cNvPr>
        <xdr:cNvSpPr>
          <a:spLocks noChangeArrowheads="1"/>
        </xdr:cNvSpPr>
      </xdr:nvSpPr>
      <xdr:spPr bwMode="auto">
        <a:xfrm>
          <a:off x="807720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0972" name="AutoShape 732">
          <a:extLst>
            <a:ext uri="{FF2B5EF4-FFF2-40B4-BE49-F238E27FC236}">
              <a16:creationId xmlns:a16="http://schemas.microsoft.com/office/drawing/2014/main" id="{AD9F1651-84AC-424C-FAF8-85147B2F5825}"/>
            </a:ext>
          </a:extLst>
        </xdr:cNvPr>
        <xdr:cNvSpPr>
          <a:spLocks noChangeArrowheads="1"/>
        </xdr:cNvSpPr>
      </xdr:nvSpPr>
      <xdr:spPr bwMode="auto">
        <a:xfrm>
          <a:off x="942022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4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973" name="AutoShape 733">
          <a:extLst>
            <a:ext uri="{FF2B5EF4-FFF2-40B4-BE49-F238E27FC236}">
              <a16:creationId xmlns:a16="http://schemas.microsoft.com/office/drawing/2014/main" id="{8CCE5178-D5AC-3499-BC9A-47CC8D7317FD}"/>
            </a:ext>
          </a:extLst>
        </xdr:cNvPr>
        <xdr:cNvSpPr>
          <a:spLocks noChangeArrowheads="1"/>
        </xdr:cNvSpPr>
      </xdr:nvSpPr>
      <xdr:spPr bwMode="auto">
        <a:xfrm>
          <a:off x="1076325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974" name="AutoShape 734">
          <a:extLst>
            <a:ext uri="{FF2B5EF4-FFF2-40B4-BE49-F238E27FC236}">
              <a16:creationId xmlns:a16="http://schemas.microsoft.com/office/drawing/2014/main" id="{D6DB47F6-3F55-3865-E6DB-4ECB53BA1D49}"/>
            </a:ext>
          </a:extLst>
        </xdr:cNvPr>
        <xdr:cNvSpPr>
          <a:spLocks noChangeArrowheads="1"/>
        </xdr:cNvSpPr>
      </xdr:nvSpPr>
      <xdr:spPr bwMode="auto">
        <a:xfrm>
          <a:off x="673417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5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75" name="AutoShape 735">
          <a:extLst>
            <a:ext uri="{FF2B5EF4-FFF2-40B4-BE49-F238E27FC236}">
              <a16:creationId xmlns:a16="http://schemas.microsoft.com/office/drawing/2014/main" id="{7728EEBC-6532-3113-9108-FD1688CD0E04}"/>
            </a:ext>
          </a:extLst>
        </xdr:cNvPr>
        <xdr:cNvSpPr>
          <a:spLocks noChangeArrowheads="1"/>
        </xdr:cNvSpPr>
      </xdr:nvSpPr>
      <xdr:spPr bwMode="auto">
        <a:xfrm>
          <a:off x="807720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76" name="AutoShape 736">
          <a:extLst>
            <a:ext uri="{FF2B5EF4-FFF2-40B4-BE49-F238E27FC236}">
              <a16:creationId xmlns:a16="http://schemas.microsoft.com/office/drawing/2014/main" id="{0285EAE7-3C54-BF93-D5EE-5A9242BE610B}"/>
            </a:ext>
          </a:extLst>
        </xdr:cNvPr>
        <xdr:cNvSpPr>
          <a:spLocks noChangeArrowheads="1"/>
        </xdr:cNvSpPr>
      </xdr:nvSpPr>
      <xdr:spPr bwMode="auto">
        <a:xfrm>
          <a:off x="942022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5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0977" name="AutoShape 737">
          <a:extLst>
            <a:ext uri="{FF2B5EF4-FFF2-40B4-BE49-F238E27FC236}">
              <a16:creationId xmlns:a16="http://schemas.microsoft.com/office/drawing/2014/main" id="{FD1E6392-D68E-0944-5D4D-A239FEEA4000}"/>
            </a:ext>
          </a:extLst>
        </xdr:cNvPr>
        <xdr:cNvSpPr>
          <a:spLocks noChangeArrowheads="1"/>
        </xdr:cNvSpPr>
      </xdr:nvSpPr>
      <xdr:spPr bwMode="auto">
        <a:xfrm>
          <a:off x="1076325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5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0978" name="AutoShape 738">
          <a:extLst>
            <a:ext uri="{FF2B5EF4-FFF2-40B4-BE49-F238E27FC236}">
              <a16:creationId xmlns:a16="http://schemas.microsoft.com/office/drawing/2014/main" id="{9E81B258-650F-232A-8803-46BFF9892487}"/>
            </a:ext>
          </a:extLst>
        </xdr:cNvPr>
        <xdr:cNvSpPr>
          <a:spLocks noChangeArrowheads="1"/>
        </xdr:cNvSpPr>
      </xdr:nvSpPr>
      <xdr:spPr bwMode="auto">
        <a:xfrm>
          <a:off x="673417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979" name="AutoShape 739">
          <a:extLst>
            <a:ext uri="{FF2B5EF4-FFF2-40B4-BE49-F238E27FC236}">
              <a16:creationId xmlns:a16="http://schemas.microsoft.com/office/drawing/2014/main" id="{C94BBD3B-DE6D-023D-8C92-29E863E684D0}"/>
            </a:ext>
          </a:extLst>
        </xdr:cNvPr>
        <xdr:cNvSpPr>
          <a:spLocks noChangeArrowheads="1"/>
        </xdr:cNvSpPr>
      </xdr:nvSpPr>
      <xdr:spPr bwMode="auto">
        <a:xfrm>
          <a:off x="807720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0980" name="AutoShape 740">
          <a:extLst>
            <a:ext uri="{FF2B5EF4-FFF2-40B4-BE49-F238E27FC236}">
              <a16:creationId xmlns:a16="http://schemas.microsoft.com/office/drawing/2014/main" id="{C41EC3AE-3C95-963E-C694-21597617AAF0}"/>
            </a:ext>
          </a:extLst>
        </xdr:cNvPr>
        <xdr:cNvSpPr>
          <a:spLocks noChangeArrowheads="1"/>
        </xdr:cNvSpPr>
      </xdr:nvSpPr>
      <xdr:spPr bwMode="auto">
        <a:xfrm>
          <a:off x="942022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6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981" name="AutoShape 741">
          <a:extLst>
            <a:ext uri="{FF2B5EF4-FFF2-40B4-BE49-F238E27FC236}">
              <a16:creationId xmlns:a16="http://schemas.microsoft.com/office/drawing/2014/main" id="{7758B2BA-0B70-8775-E533-55687B3D2871}"/>
            </a:ext>
          </a:extLst>
        </xdr:cNvPr>
        <xdr:cNvSpPr>
          <a:spLocks noChangeArrowheads="1"/>
        </xdr:cNvSpPr>
      </xdr:nvSpPr>
      <xdr:spPr bwMode="auto">
        <a:xfrm>
          <a:off x="1076325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82" name="AutoShape 742">
          <a:extLst>
            <a:ext uri="{FF2B5EF4-FFF2-40B4-BE49-F238E27FC236}">
              <a16:creationId xmlns:a16="http://schemas.microsoft.com/office/drawing/2014/main" id="{97A520CB-634D-9FB0-0440-D9624A6C5F47}"/>
            </a:ext>
          </a:extLst>
        </xdr:cNvPr>
        <xdr:cNvSpPr>
          <a:spLocks noChangeArrowheads="1"/>
        </xdr:cNvSpPr>
      </xdr:nvSpPr>
      <xdr:spPr bwMode="auto">
        <a:xfrm>
          <a:off x="673417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0983" name="AutoShape 743">
          <a:extLst>
            <a:ext uri="{FF2B5EF4-FFF2-40B4-BE49-F238E27FC236}">
              <a16:creationId xmlns:a16="http://schemas.microsoft.com/office/drawing/2014/main" id="{906307D4-928B-6200-4658-8139DA132BC3}"/>
            </a:ext>
          </a:extLst>
        </xdr:cNvPr>
        <xdr:cNvSpPr>
          <a:spLocks noChangeArrowheads="1"/>
        </xdr:cNvSpPr>
      </xdr:nvSpPr>
      <xdr:spPr bwMode="auto">
        <a:xfrm>
          <a:off x="807720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984" name="AutoShape 744">
          <a:extLst>
            <a:ext uri="{FF2B5EF4-FFF2-40B4-BE49-F238E27FC236}">
              <a16:creationId xmlns:a16="http://schemas.microsoft.com/office/drawing/2014/main" id="{281A8A77-9A69-1000-2331-AAC4C3265E15}"/>
            </a:ext>
          </a:extLst>
        </xdr:cNvPr>
        <xdr:cNvSpPr>
          <a:spLocks noChangeArrowheads="1"/>
        </xdr:cNvSpPr>
      </xdr:nvSpPr>
      <xdr:spPr bwMode="auto">
        <a:xfrm>
          <a:off x="942022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0985" name="AutoShape 745">
          <a:extLst>
            <a:ext uri="{FF2B5EF4-FFF2-40B4-BE49-F238E27FC236}">
              <a16:creationId xmlns:a16="http://schemas.microsoft.com/office/drawing/2014/main" id="{C9102F8A-A569-EE6A-FA88-E2904A5B9724}"/>
            </a:ext>
          </a:extLst>
        </xdr:cNvPr>
        <xdr:cNvSpPr>
          <a:spLocks noChangeArrowheads="1"/>
        </xdr:cNvSpPr>
      </xdr:nvSpPr>
      <xdr:spPr bwMode="auto">
        <a:xfrm>
          <a:off x="107632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986" name="AutoShape 746">
          <a:extLst>
            <a:ext uri="{FF2B5EF4-FFF2-40B4-BE49-F238E27FC236}">
              <a16:creationId xmlns:a16="http://schemas.microsoft.com/office/drawing/2014/main" id="{55FB7DB3-7407-5FE9-EE0B-062106754FCA}"/>
            </a:ext>
          </a:extLst>
        </xdr:cNvPr>
        <xdr:cNvSpPr>
          <a:spLocks noChangeArrowheads="1"/>
        </xdr:cNvSpPr>
      </xdr:nvSpPr>
      <xdr:spPr bwMode="auto">
        <a:xfrm>
          <a:off x="673417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987" name="AutoShape 747">
          <a:extLst>
            <a:ext uri="{FF2B5EF4-FFF2-40B4-BE49-F238E27FC236}">
              <a16:creationId xmlns:a16="http://schemas.microsoft.com/office/drawing/2014/main" id="{E67F8AD1-B0D0-4E9B-5052-DD4EC71DE585}"/>
            </a:ext>
          </a:extLst>
        </xdr:cNvPr>
        <xdr:cNvSpPr>
          <a:spLocks noChangeArrowheads="1"/>
        </xdr:cNvSpPr>
      </xdr:nvSpPr>
      <xdr:spPr bwMode="auto">
        <a:xfrm>
          <a:off x="270510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988" name="AutoShape 748">
          <a:extLst>
            <a:ext uri="{FF2B5EF4-FFF2-40B4-BE49-F238E27FC236}">
              <a16:creationId xmlns:a16="http://schemas.microsoft.com/office/drawing/2014/main" id="{A8579AF7-CD21-7A11-B857-F23E6C75BAF1}"/>
            </a:ext>
          </a:extLst>
        </xdr:cNvPr>
        <xdr:cNvSpPr>
          <a:spLocks noChangeArrowheads="1"/>
        </xdr:cNvSpPr>
      </xdr:nvSpPr>
      <xdr:spPr bwMode="auto">
        <a:xfrm>
          <a:off x="404812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989" name="AutoShape 749">
          <a:extLst>
            <a:ext uri="{FF2B5EF4-FFF2-40B4-BE49-F238E27FC236}">
              <a16:creationId xmlns:a16="http://schemas.microsoft.com/office/drawing/2014/main" id="{3BE76A7E-F783-2E5F-B3D2-190C9CD4F1ED}"/>
            </a:ext>
          </a:extLst>
        </xdr:cNvPr>
        <xdr:cNvSpPr>
          <a:spLocks noChangeArrowheads="1"/>
        </xdr:cNvSpPr>
      </xdr:nvSpPr>
      <xdr:spPr bwMode="auto">
        <a:xfrm>
          <a:off x="53911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990" name="AutoShape 750">
          <a:extLst>
            <a:ext uri="{FF2B5EF4-FFF2-40B4-BE49-F238E27FC236}">
              <a16:creationId xmlns:a16="http://schemas.microsoft.com/office/drawing/2014/main" id="{E7DC5CE8-4BA9-9B70-8856-D75CE3C220F6}"/>
            </a:ext>
          </a:extLst>
        </xdr:cNvPr>
        <xdr:cNvSpPr>
          <a:spLocks noChangeArrowheads="1"/>
        </xdr:cNvSpPr>
      </xdr:nvSpPr>
      <xdr:spPr bwMode="auto">
        <a:xfrm>
          <a:off x="190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0991" name="AutoShape 751">
          <a:extLst>
            <a:ext uri="{FF2B5EF4-FFF2-40B4-BE49-F238E27FC236}">
              <a16:creationId xmlns:a16="http://schemas.microsoft.com/office/drawing/2014/main" id="{C9746181-7200-BFE0-EE90-140DE72353CD}"/>
            </a:ext>
          </a:extLst>
        </xdr:cNvPr>
        <xdr:cNvSpPr>
          <a:spLocks noChangeArrowheads="1"/>
        </xdr:cNvSpPr>
      </xdr:nvSpPr>
      <xdr:spPr bwMode="auto">
        <a:xfrm>
          <a:off x="136207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8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92" name="AutoShape 752">
          <a:extLst>
            <a:ext uri="{FF2B5EF4-FFF2-40B4-BE49-F238E27FC236}">
              <a16:creationId xmlns:a16="http://schemas.microsoft.com/office/drawing/2014/main" id="{1167A0B9-59A0-A074-AF9E-E54BDDB0CDA0}"/>
            </a:ext>
          </a:extLst>
        </xdr:cNvPr>
        <xdr:cNvSpPr>
          <a:spLocks noChangeArrowheads="1"/>
        </xdr:cNvSpPr>
      </xdr:nvSpPr>
      <xdr:spPr bwMode="auto">
        <a:xfrm>
          <a:off x="807720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0993" name="AutoShape 753">
          <a:extLst>
            <a:ext uri="{FF2B5EF4-FFF2-40B4-BE49-F238E27FC236}">
              <a16:creationId xmlns:a16="http://schemas.microsoft.com/office/drawing/2014/main" id="{539C1C74-BAAA-DB39-9FA0-2399FD73EF1A}"/>
            </a:ext>
          </a:extLst>
        </xdr:cNvPr>
        <xdr:cNvSpPr>
          <a:spLocks noChangeArrowheads="1"/>
        </xdr:cNvSpPr>
      </xdr:nvSpPr>
      <xdr:spPr bwMode="auto">
        <a:xfrm>
          <a:off x="942022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0994" name="AutoShape 754">
          <a:extLst>
            <a:ext uri="{FF2B5EF4-FFF2-40B4-BE49-F238E27FC236}">
              <a16:creationId xmlns:a16="http://schemas.microsoft.com/office/drawing/2014/main" id="{52F38467-F039-68E5-266F-079DE39CDB94}"/>
            </a:ext>
          </a:extLst>
        </xdr:cNvPr>
        <xdr:cNvSpPr>
          <a:spLocks noChangeArrowheads="1"/>
        </xdr:cNvSpPr>
      </xdr:nvSpPr>
      <xdr:spPr bwMode="auto">
        <a:xfrm>
          <a:off x="107632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0995" name="AutoShape 755">
          <a:extLst>
            <a:ext uri="{FF2B5EF4-FFF2-40B4-BE49-F238E27FC236}">
              <a16:creationId xmlns:a16="http://schemas.microsoft.com/office/drawing/2014/main" id="{EADC82E8-A99D-D8C8-49F1-B365D646800B}"/>
            </a:ext>
          </a:extLst>
        </xdr:cNvPr>
        <xdr:cNvSpPr>
          <a:spLocks noChangeArrowheads="1"/>
        </xdr:cNvSpPr>
      </xdr:nvSpPr>
      <xdr:spPr bwMode="auto">
        <a:xfrm>
          <a:off x="673417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9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996" name="AutoShape 756">
          <a:extLst>
            <a:ext uri="{FF2B5EF4-FFF2-40B4-BE49-F238E27FC236}">
              <a16:creationId xmlns:a16="http://schemas.microsoft.com/office/drawing/2014/main" id="{287A2104-A40A-0492-3D8B-8157FFB2338E}"/>
            </a:ext>
          </a:extLst>
        </xdr:cNvPr>
        <xdr:cNvSpPr>
          <a:spLocks noChangeArrowheads="1"/>
        </xdr:cNvSpPr>
      </xdr:nvSpPr>
      <xdr:spPr bwMode="auto">
        <a:xfrm>
          <a:off x="270510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997" name="AutoShape 757">
          <a:extLst>
            <a:ext uri="{FF2B5EF4-FFF2-40B4-BE49-F238E27FC236}">
              <a16:creationId xmlns:a16="http://schemas.microsoft.com/office/drawing/2014/main" id="{4E56C943-C055-CB78-9CAD-A939FC5C8709}"/>
            </a:ext>
          </a:extLst>
        </xdr:cNvPr>
        <xdr:cNvSpPr>
          <a:spLocks noChangeArrowheads="1"/>
        </xdr:cNvSpPr>
      </xdr:nvSpPr>
      <xdr:spPr bwMode="auto">
        <a:xfrm>
          <a:off x="404812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998" name="AutoShape 758">
          <a:extLst>
            <a:ext uri="{FF2B5EF4-FFF2-40B4-BE49-F238E27FC236}">
              <a16:creationId xmlns:a16="http://schemas.microsoft.com/office/drawing/2014/main" id="{08A27A81-4749-98E9-DCE8-4A42F815833A}"/>
            </a:ext>
          </a:extLst>
        </xdr:cNvPr>
        <xdr:cNvSpPr>
          <a:spLocks noChangeArrowheads="1"/>
        </xdr:cNvSpPr>
      </xdr:nvSpPr>
      <xdr:spPr bwMode="auto">
        <a:xfrm>
          <a:off x="53911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999" name="AutoShape 759">
          <a:extLst>
            <a:ext uri="{FF2B5EF4-FFF2-40B4-BE49-F238E27FC236}">
              <a16:creationId xmlns:a16="http://schemas.microsoft.com/office/drawing/2014/main" id="{39E88BAB-F4EE-8603-2082-E09A3E3767AB}"/>
            </a:ext>
          </a:extLst>
        </xdr:cNvPr>
        <xdr:cNvSpPr>
          <a:spLocks noChangeArrowheads="1"/>
        </xdr:cNvSpPr>
      </xdr:nvSpPr>
      <xdr:spPr bwMode="auto">
        <a:xfrm>
          <a:off x="190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000" name="AutoShape 760">
          <a:extLst>
            <a:ext uri="{FF2B5EF4-FFF2-40B4-BE49-F238E27FC236}">
              <a16:creationId xmlns:a16="http://schemas.microsoft.com/office/drawing/2014/main" id="{B66A9F0C-51E7-4DA3-FECE-97BC91D915B6}"/>
            </a:ext>
          </a:extLst>
        </xdr:cNvPr>
        <xdr:cNvSpPr>
          <a:spLocks noChangeArrowheads="1"/>
        </xdr:cNvSpPr>
      </xdr:nvSpPr>
      <xdr:spPr bwMode="auto">
        <a:xfrm>
          <a:off x="136207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1001" name="AutoShape 761">
          <a:extLst>
            <a:ext uri="{FF2B5EF4-FFF2-40B4-BE49-F238E27FC236}">
              <a16:creationId xmlns:a16="http://schemas.microsoft.com/office/drawing/2014/main" id="{A4FBF3D3-079B-78DD-0C43-124DBDEBB3D6}"/>
            </a:ext>
          </a:extLst>
        </xdr:cNvPr>
        <xdr:cNvSpPr>
          <a:spLocks noChangeArrowheads="1"/>
        </xdr:cNvSpPr>
      </xdr:nvSpPr>
      <xdr:spPr bwMode="auto">
        <a:xfrm>
          <a:off x="807720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9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1002" name="AutoShape 762">
          <a:extLst>
            <a:ext uri="{FF2B5EF4-FFF2-40B4-BE49-F238E27FC236}">
              <a16:creationId xmlns:a16="http://schemas.microsoft.com/office/drawing/2014/main" id="{B8149288-3294-4466-2920-22E97DCB9689}"/>
            </a:ext>
          </a:extLst>
        </xdr:cNvPr>
        <xdr:cNvSpPr>
          <a:spLocks noChangeArrowheads="1"/>
        </xdr:cNvSpPr>
      </xdr:nvSpPr>
      <xdr:spPr bwMode="auto">
        <a:xfrm>
          <a:off x="942022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1003" name="AutoShape 763">
          <a:extLst>
            <a:ext uri="{FF2B5EF4-FFF2-40B4-BE49-F238E27FC236}">
              <a16:creationId xmlns:a16="http://schemas.microsoft.com/office/drawing/2014/main" id="{0842E236-EB50-BC56-585B-BDC27771E6A8}"/>
            </a:ext>
          </a:extLst>
        </xdr:cNvPr>
        <xdr:cNvSpPr>
          <a:spLocks noChangeArrowheads="1"/>
        </xdr:cNvSpPr>
      </xdr:nvSpPr>
      <xdr:spPr bwMode="auto">
        <a:xfrm>
          <a:off x="107632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11004" name="AutoShape 764">
          <a:extLst>
            <a:ext uri="{FF2B5EF4-FFF2-40B4-BE49-F238E27FC236}">
              <a16:creationId xmlns:a16="http://schemas.microsoft.com/office/drawing/2014/main" id="{FA7A9C04-D91B-B72D-E62D-2058B071D453}"/>
            </a:ext>
          </a:extLst>
        </xdr:cNvPr>
        <xdr:cNvSpPr>
          <a:spLocks noChangeArrowheads="1"/>
        </xdr:cNvSpPr>
      </xdr:nvSpPr>
      <xdr:spPr bwMode="auto">
        <a:xfrm>
          <a:off x="673417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1005" name="AutoShape 765">
          <a:extLst>
            <a:ext uri="{FF2B5EF4-FFF2-40B4-BE49-F238E27FC236}">
              <a16:creationId xmlns:a16="http://schemas.microsoft.com/office/drawing/2014/main" id="{B02FA626-3A06-DAD0-B5E2-1EE4953AD9EF}"/>
            </a:ext>
          </a:extLst>
        </xdr:cNvPr>
        <xdr:cNvSpPr>
          <a:spLocks noChangeArrowheads="1"/>
        </xdr:cNvSpPr>
      </xdr:nvSpPr>
      <xdr:spPr bwMode="auto">
        <a:xfrm>
          <a:off x="270510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006" name="AutoShape 766">
          <a:extLst>
            <a:ext uri="{FF2B5EF4-FFF2-40B4-BE49-F238E27FC236}">
              <a16:creationId xmlns:a16="http://schemas.microsoft.com/office/drawing/2014/main" id="{C376A3E7-0997-10A7-C9F4-ACE552FB176A}"/>
            </a:ext>
          </a:extLst>
        </xdr:cNvPr>
        <xdr:cNvSpPr>
          <a:spLocks noChangeArrowheads="1"/>
        </xdr:cNvSpPr>
      </xdr:nvSpPr>
      <xdr:spPr bwMode="auto">
        <a:xfrm>
          <a:off x="404812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07" name="AutoShape 767">
          <a:extLst>
            <a:ext uri="{FF2B5EF4-FFF2-40B4-BE49-F238E27FC236}">
              <a16:creationId xmlns:a16="http://schemas.microsoft.com/office/drawing/2014/main" id="{0FB16D83-BA93-7885-C068-15F3D75A75B0}"/>
            </a:ext>
          </a:extLst>
        </xdr:cNvPr>
        <xdr:cNvSpPr>
          <a:spLocks noChangeArrowheads="1"/>
        </xdr:cNvSpPr>
      </xdr:nvSpPr>
      <xdr:spPr bwMode="auto">
        <a:xfrm>
          <a:off x="53911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008" name="AutoShape 768">
          <a:extLst>
            <a:ext uri="{FF2B5EF4-FFF2-40B4-BE49-F238E27FC236}">
              <a16:creationId xmlns:a16="http://schemas.microsoft.com/office/drawing/2014/main" id="{820B1D65-E936-2E58-A3DF-9C897ED84481}"/>
            </a:ext>
          </a:extLst>
        </xdr:cNvPr>
        <xdr:cNvSpPr>
          <a:spLocks noChangeArrowheads="1"/>
        </xdr:cNvSpPr>
      </xdr:nvSpPr>
      <xdr:spPr bwMode="auto">
        <a:xfrm>
          <a:off x="190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10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1009" name="AutoShape 769">
          <a:extLst>
            <a:ext uri="{FF2B5EF4-FFF2-40B4-BE49-F238E27FC236}">
              <a16:creationId xmlns:a16="http://schemas.microsoft.com/office/drawing/2014/main" id="{86B1B7DC-E0C5-910E-12D4-D16904F8C559}"/>
            </a:ext>
          </a:extLst>
        </xdr:cNvPr>
        <xdr:cNvSpPr>
          <a:spLocks noChangeArrowheads="1"/>
        </xdr:cNvSpPr>
      </xdr:nvSpPr>
      <xdr:spPr bwMode="auto">
        <a:xfrm>
          <a:off x="136207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010" name="AutoShape 770">
          <a:extLst>
            <a:ext uri="{FF2B5EF4-FFF2-40B4-BE49-F238E27FC236}">
              <a16:creationId xmlns:a16="http://schemas.microsoft.com/office/drawing/2014/main" id="{F4BB1A9E-B1A1-805B-EC1B-F5A3DCB6417B}"/>
            </a:ext>
          </a:extLst>
        </xdr:cNvPr>
        <xdr:cNvSpPr>
          <a:spLocks noChangeArrowheads="1"/>
        </xdr:cNvSpPr>
      </xdr:nvSpPr>
      <xdr:spPr bwMode="auto">
        <a:xfrm>
          <a:off x="807720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10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1011" name="AutoShape 771">
          <a:extLst>
            <a:ext uri="{FF2B5EF4-FFF2-40B4-BE49-F238E27FC236}">
              <a16:creationId xmlns:a16="http://schemas.microsoft.com/office/drawing/2014/main" id="{E6A39B9A-2FAE-1D46-D948-E1691300464E}"/>
            </a:ext>
          </a:extLst>
        </xdr:cNvPr>
        <xdr:cNvSpPr>
          <a:spLocks noChangeArrowheads="1"/>
        </xdr:cNvSpPr>
      </xdr:nvSpPr>
      <xdr:spPr bwMode="auto">
        <a:xfrm>
          <a:off x="942022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1012" name="AutoShape 772">
          <a:extLst>
            <a:ext uri="{FF2B5EF4-FFF2-40B4-BE49-F238E27FC236}">
              <a16:creationId xmlns:a16="http://schemas.microsoft.com/office/drawing/2014/main" id="{9F5A43DD-0A5D-F319-E83A-E21A444891BC}"/>
            </a:ext>
          </a:extLst>
        </xdr:cNvPr>
        <xdr:cNvSpPr>
          <a:spLocks noChangeArrowheads="1"/>
        </xdr:cNvSpPr>
      </xdr:nvSpPr>
      <xdr:spPr bwMode="auto">
        <a:xfrm>
          <a:off x="107632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1013" name="AutoShape 773">
          <a:extLst>
            <a:ext uri="{FF2B5EF4-FFF2-40B4-BE49-F238E27FC236}">
              <a16:creationId xmlns:a16="http://schemas.microsoft.com/office/drawing/2014/main" id="{E6529DBC-1F12-E62A-260C-BCAB345F7E1B}"/>
            </a:ext>
          </a:extLst>
        </xdr:cNvPr>
        <xdr:cNvSpPr>
          <a:spLocks noChangeArrowheads="1"/>
        </xdr:cNvSpPr>
      </xdr:nvSpPr>
      <xdr:spPr bwMode="auto">
        <a:xfrm>
          <a:off x="673417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1323975</xdr:colOff>
      <xdr:row>6</xdr:row>
      <xdr:rowOff>0</xdr:rowOff>
    </xdr:to>
    <xdr:sp macro="" textlink="">
      <xdr:nvSpPr>
        <xdr:cNvPr id="11150" name="AutoShape 910">
          <a:extLst>
            <a:ext uri="{FF2B5EF4-FFF2-40B4-BE49-F238E27FC236}">
              <a16:creationId xmlns:a16="http://schemas.microsoft.com/office/drawing/2014/main" id="{D3CD63CC-66DF-860B-49BA-CA8A135EF095}"/>
            </a:ext>
          </a:extLst>
        </xdr:cNvPr>
        <xdr:cNvSpPr>
          <a:spLocks noChangeArrowheads="1"/>
        </xdr:cNvSpPr>
      </xdr:nvSpPr>
      <xdr:spPr bwMode="auto">
        <a:xfrm>
          <a:off x="537210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1323975</xdr:colOff>
      <xdr:row>6</xdr:row>
      <xdr:rowOff>0</xdr:rowOff>
    </xdr:to>
    <xdr:sp macro="" textlink="">
      <xdr:nvSpPr>
        <xdr:cNvPr id="11151" name="AutoShape 911">
          <a:extLst>
            <a:ext uri="{FF2B5EF4-FFF2-40B4-BE49-F238E27FC236}">
              <a16:creationId xmlns:a16="http://schemas.microsoft.com/office/drawing/2014/main" id="{B96F4D57-F1AD-4871-056F-A9254F901061}"/>
            </a:ext>
          </a:extLst>
        </xdr:cNvPr>
        <xdr:cNvSpPr>
          <a:spLocks noChangeArrowheads="1"/>
        </xdr:cNvSpPr>
      </xdr:nvSpPr>
      <xdr:spPr bwMode="auto">
        <a:xfrm>
          <a:off x="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1323975</xdr:colOff>
      <xdr:row>6</xdr:row>
      <xdr:rowOff>0</xdr:rowOff>
    </xdr:to>
    <xdr:sp macro="" textlink="">
      <xdr:nvSpPr>
        <xdr:cNvPr id="11152" name="AutoShape 912">
          <a:extLst>
            <a:ext uri="{FF2B5EF4-FFF2-40B4-BE49-F238E27FC236}">
              <a16:creationId xmlns:a16="http://schemas.microsoft.com/office/drawing/2014/main" id="{25660DEA-3BB0-EA3F-70B9-76B4FA0DDCE7}"/>
            </a:ext>
          </a:extLst>
        </xdr:cNvPr>
        <xdr:cNvSpPr>
          <a:spLocks noChangeArrowheads="1"/>
        </xdr:cNvSpPr>
      </xdr:nvSpPr>
      <xdr:spPr bwMode="auto">
        <a:xfrm>
          <a:off x="268605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4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395" name="AutoShape 1155">
          <a:extLst>
            <a:ext uri="{FF2B5EF4-FFF2-40B4-BE49-F238E27FC236}">
              <a16:creationId xmlns:a16="http://schemas.microsoft.com/office/drawing/2014/main" id="{FE3BA8A3-92BD-C80E-9155-3A16B7245B29}"/>
            </a:ext>
          </a:extLst>
        </xdr:cNvPr>
        <xdr:cNvSpPr>
          <a:spLocks noChangeArrowheads="1"/>
        </xdr:cNvSpPr>
      </xdr:nvSpPr>
      <xdr:spPr bwMode="auto">
        <a:xfrm>
          <a:off x="270510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1396" name="AutoShape 1156">
          <a:extLst>
            <a:ext uri="{FF2B5EF4-FFF2-40B4-BE49-F238E27FC236}">
              <a16:creationId xmlns:a16="http://schemas.microsoft.com/office/drawing/2014/main" id="{1CAEC63E-4F58-3A37-79A8-14DD961240F2}"/>
            </a:ext>
          </a:extLst>
        </xdr:cNvPr>
        <xdr:cNvSpPr>
          <a:spLocks noChangeArrowheads="1"/>
        </xdr:cNvSpPr>
      </xdr:nvSpPr>
      <xdr:spPr bwMode="auto">
        <a:xfrm>
          <a:off x="404812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1397" name="AutoShape 1157">
          <a:extLst>
            <a:ext uri="{FF2B5EF4-FFF2-40B4-BE49-F238E27FC236}">
              <a16:creationId xmlns:a16="http://schemas.microsoft.com/office/drawing/2014/main" id="{421FE509-2E52-529F-E8DE-4E73FA931D8E}"/>
            </a:ext>
          </a:extLst>
        </xdr:cNvPr>
        <xdr:cNvSpPr>
          <a:spLocks noChangeArrowheads="1"/>
        </xdr:cNvSpPr>
      </xdr:nvSpPr>
      <xdr:spPr bwMode="auto">
        <a:xfrm>
          <a:off x="539115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1399" name="AutoShape 1159">
          <a:extLst>
            <a:ext uri="{FF2B5EF4-FFF2-40B4-BE49-F238E27FC236}">
              <a16:creationId xmlns:a16="http://schemas.microsoft.com/office/drawing/2014/main" id="{D1BD641F-EE5D-2569-9C03-CF7D822912CC}"/>
            </a:ext>
          </a:extLst>
        </xdr:cNvPr>
        <xdr:cNvSpPr>
          <a:spLocks noChangeArrowheads="1"/>
        </xdr:cNvSpPr>
      </xdr:nvSpPr>
      <xdr:spPr bwMode="auto">
        <a:xfrm>
          <a:off x="136207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1323975</xdr:colOff>
      <xdr:row>3</xdr:row>
      <xdr:rowOff>9525</xdr:rowOff>
    </xdr:to>
    <xdr:grpSp>
      <xdr:nvGrpSpPr>
        <xdr:cNvPr id="11405" name="Group 116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773945-28F9-5E80-B63E-D6D19433E1F7}"/>
            </a:ext>
          </a:extLst>
        </xdr:cNvPr>
        <xdr:cNvGrpSpPr>
          <a:grpSpLocks/>
        </xdr:cNvGrpSpPr>
      </xdr:nvGrpSpPr>
      <xdr:grpSpPr bwMode="auto">
        <a:xfrm>
          <a:off x="0" y="628650"/>
          <a:ext cx="1323975" cy="1276350"/>
          <a:chOff x="0" y="66"/>
          <a:chExt cx="139" cy="134"/>
        </a:xfrm>
      </xdr:grpSpPr>
      <xdr:sp macro="" textlink="">
        <xdr:nvSpPr>
          <xdr:cNvPr id="11401" name="AutoShape 1161">
            <a:extLst>
              <a:ext uri="{FF2B5EF4-FFF2-40B4-BE49-F238E27FC236}">
                <a16:creationId xmlns:a16="http://schemas.microsoft.com/office/drawing/2014/main" id="{F0EE5B23-C7C5-46F3-400F-535979560691}"/>
              </a:ext>
            </a:extLst>
          </xdr:cNvPr>
          <xdr:cNvSpPr>
            <a:spLocks noChangeArrowheads="1"/>
          </xdr:cNvSpPr>
        </xdr:nvSpPr>
        <xdr:spPr bwMode="auto">
          <a:xfrm>
            <a:off x="0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4" name="Picture 1164">
                <a:extLst>
                  <a:ext uri="{FF2B5EF4-FFF2-40B4-BE49-F238E27FC236}">
                    <a16:creationId xmlns:a16="http://schemas.microsoft.com/office/drawing/2014/main" id="{AF4D9590-5325-0401-41CC-57FC7054F6C8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!$A$1:$U$36" spid="_x0000_s11438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25" y="67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1323975</xdr:colOff>
      <xdr:row>3</xdr:row>
      <xdr:rowOff>0</xdr:rowOff>
    </xdr:to>
    <xdr:grpSp>
      <xdr:nvGrpSpPr>
        <xdr:cNvPr id="11408" name="Group 116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3BFA8E-DB05-3FAC-AA5D-5A4965D1948F}"/>
            </a:ext>
          </a:extLst>
        </xdr:cNvPr>
        <xdr:cNvGrpSpPr>
          <a:grpSpLocks/>
        </xdr:cNvGrpSpPr>
      </xdr:nvGrpSpPr>
      <xdr:grpSpPr bwMode="auto">
        <a:xfrm>
          <a:off x="1343025" y="628650"/>
          <a:ext cx="1323975" cy="1266825"/>
          <a:chOff x="141" y="66"/>
          <a:chExt cx="139" cy="133"/>
        </a:xfrm>
      </xdr:grpSpPr>
      <xdr:sp macro="" textlink="">
        <xdr:nvSpPr>
          <xdr:cNvPr id="11388" name="AutoShape 1148">
            <a:extLst>
              <a:ext uri="{FF2B5EF4-FFF2-40B4-BE49-F238E27FC236}">
                <a16:creationId xmlns:a16="http://schemas.microsoft.com/office/drawing/2014/main" id="{EC30727E-449D-8546-8089-233EC7BCFB13}"/>
              </a:ext>
            </a:extLst>
          </xdr:cNvPr>
          <xdr:cNvSpPr>
            <a:spLocks noChangeArrowheads="1"/>
          </xdr:cNvSpPr>
        </xdr:nvSpPr>
        <xdr:spPr bwMode="auto">
          <a:xfrm>
            <a:off x="141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7" name="Picture 1167">
                <a:extLst>
                  <a:ext uri="{FF2B5EF4-FFF2-40B4-BE49-F238E27FC236}">
                    <a16:creationId xmlns:a16="http://schemas.microsoft.com/office/drawing/2014/main" id="{5983DB54-C863-1CF3-2F19-E20758EA914A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2!$A$1:$U$36" spid="_x0000_s11439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165" y="66"/>
                <a:ext cx="90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1323975</xdr:colOff>
      <xdr:row>3</xdr:row>
      <xdr:rowOff>0</xdr:rowOff>
    </xdr:to>
    <xdr:grpSp>
      <xdr:nvGrpSpPr>
        <xdr:cNvPr id="11410" name="Group 117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D5219A-135E-7CDB-7735-A462D9A84FD6}"/>
            </a:ext>
          </a:extLst>
        </xdr:cNvPr>
        <xdr:cNvGrpSpPr>
          <a:grpSpLocks/>
        </xdr:cNvGrpSpPr>
      </xdr:nvGrpSpPr>
      <xdr:grpSpPr bwMode="auto">
        <a:xfrm>
          <a:off x="2686050" y="628650"/>
          <a:ext cx="1323975" cy="1266825"/>
          <a:chOff x="282" y="66"/>
          <a:chExt cx="139" cy="133"/>
        </a:xfrm>
      </xdr:grpSpPr>
      <xdr:sp macro="" textlink="">
        <xdr:nvSpPr>
          <xdr:cNvPr id="11402" name="AutoShape 1162">
            <a:extLst>
              <a:ext uri="{FF2B5EF4-FFF2-40B4-BE49-F238E27FC236}">
                <a16:creationId xmlns:a16="http://schemas.microsoft.com/office/drawing/2014/main" id="{C5FB259F-EB77-C3A2-5384-B446BE4A89DA}"/>
              </a:ext>
            </a:extLst>
          </xdr:cNvPr>
          <xdr:cNvSpPr>
            <a:spLocks noChangeArrowheads="1"/>
          </xdr:cNvSpPr>
        </xdr:nvSpPr>
        <xdr:spPr bwMode="auto">
          <a:xfrm>
            <a:off x="282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9" name="Picture 1169">
                <a:extLst>
                  <a:ext uri="{FF2B5EF4-FFF2-40B4-BE49-F238E27FC236}">
                    <a16:creationId xmlns:a16="http://schemas.microsoft.com/office/drawing/2014/main" id="{7FE5FB2C-01DA-3A0F-AEAA-6B5130CA8567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3!$A$1:$G$29" spid="_x0000_s11440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306" y="66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1333500</xdr:colOff>
      <xdr:row>3</xdr:row>
      <xdr:rowOff>0</xdr:rowOff>
    </xdr:to>
    <xdr:grpSp>
      <xdr:nvGrpSpPr>
        <xdr:cNvPr id="11412" name="Group 117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3682A82-EA22-833A-E14B-7379B978E730}"/>
            </a:ext>
          </a:extLst>
        </xdr:cNvPr>
        <xdr:cNvGrpSpPr>
          <a:grpSpLocks/>
        </xdr:cNvGrpSpPr>
      </xdr:nvGrpSpPr>
      <xdr:grpSpPr bwMode="auto">
        <a:xfrm>
          <a:off x="4029075" y="628650"/>
          <a:ext cx="1333500" cy="1266825"/>
          <a:chOff x="423" y="66"/>
          <a:chExt cx="140" cy="133"/>
        </a:xfrm>
      </xdr:grpSpPr>
      <xdr:sp macro="" textlink="">
        <xdr:nvSpPr>
          <xdr:cNvPr id="11389" name="AutoShape 1149">
            <a:extLst>
              <a:ext uri="{FF2B5EF4-FFF2-40B4-BE49-F238E27FC236}">
                <a16:creationId xmlns:a16="http://schemas.microsoft.com/office/drawing/2014/main" id="{546D2176-4F0C-79AE-9EB5-C7CDB561A43E}"/>
              </a:ext>
            </a:extLst>
          </xdr:cNvPr>
          <xdr:cNvSpPr>
            <a:spLocks noChangeArrowheads="1"/>
          </xdr:cNvSpPr>
        </xdr:nvSpPr>
        <xdr:spPr bwMode="auto">
          <a:xfrm>
            <a:off x="423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1" name="Picture 1171">
                <a:extLst>
                  <a:ext uri="{FF2B5EF4-FFF2-40B4-BE49-F238E27FC236}">
                    <a16:creationId xmlns:a16="http://schemas.microsoft.com/office/drawing/2014/main" id="{09BD657F-5FC1-0E9B-5B27-B2FA649F132E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4!$A$1:$G$29" spid="_x0000_s11441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423" y="79"/>
                <a:ext cx="140" cy="10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1333500</xdr:colOff>
      <xdr:row>3</xdr:row>
      <xdr:rowOff>0</xdr:rowOff>
    </xdr:to>
    <xdr:grpSp>
      <xdr:nvGrpSpPr>
        <xdr:cNvPr id="11414" name="Group 117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C4D8665-1548-53BA-06BD-0F098162A4B4}"/>
            </a:ext>
          </a:extLst>
        </xdr:cNvPr>
        <xdr:cNvGrpSpPr>
          <a:grpSpLocks/>
        </xdr:cNvGrpSpPr>
      </xdr:nvGrpSpPr>
      <xdr:grpSpPr bwMode="auto">
        <a:xfrm>
          <a:off x="5372100" y="628650"/>
          <a:ext cx="1333500" cy="1266825"/>
          <a:chOff x="564" y="66"/>
          <a:chExt cx="140" cy="133"/>
        </a:xfrm>
      </xdr:grpSpPr>
      <xdr:sp macro="" textlink="">
        <xdr:nvSpPr>
          <xdr:cNvPr id="11400" name="AutoShape 1160">
            <a:extLst>
              <a:ext uri="{FF2B5EF4-FFF2-40B4-BE49-F238E27FC236}">
                <a16:creationId xmlns:a16="http://schemas.microsoft.com/office/drawing/2014/main" id="{0DB7FBD0-2D56-717B-63F0-D952A0003BB6}"/>
              </a:ext>
            </a:extLst>
          </xdr:cNvPr>
          <xdr:cNvSpPr>
            <a:spLocks noChangeArrowheads="1"/>
          </xdr:cNvSpPr>
        </xdr:nvSpPr>
        <xdr:spPr bwMode="auto">
          <a:xfrm>
            <a:off x="564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3" name="Picture 1173">
                <a:extLst>
                  <a:ext uri="{FF2B5EF4-FFF2-40B4-BE49-F238E27FC236}">
                    <a16:creationId xmlns:a16="http://schemas.microsoft.com/office/drawing/2014/main" id="{7E8C9CC9-A8C2-2EFE-87B6-A4321358995E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5!$B$1:$AG$27" spid="_x0000_s11442"/>
                  </a:ext>
                </a:extLst>
              </xdr:cNvPicPr>
            </xdr:nvPicPr>
            <xdr:blipFill>
              <a:blip xmlns:r="http://schemas.openxmlformats.org/officeDocument/2006/relationships" r:embed="rId10"/>
              <a:srcRect/>
              <a:stretch>
                <a:fillRect/>
              </a:stretch>
            </xdr:blipFill>
            <xdr:spPr bwMode="auto">
              <a:xfrm>
                <a:off x="564" y="83"/>
                <a:ext cx="140" cy="9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1323975</xdr:colOff>
      <xdr:row>4</xdr:row>
      <xdr:rowOff>0</xdr:rowOff>
    </xdr:to>
    <xdr:grpSp>
      <xdr:nvGrpSpPr>
        <xdr:cNvPr id="11416" name="Group 117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F33EC35-424E-CBAE-2E35-C72FC8A849DB}"/>
            </a:ext>
          </a:extLst>
        </xdr:cNvPr>
        <xdr:cNvGrpSpPr>
          <a:grpSpLocks/>
        </xdr:cNvGrpSpPr>
      </xdr:nvGrpSpPr>
      <xdr:grpSpPr bwMode="auto">
        <a:xfrm>
          <a:off x="0" y="1895475"/>
          <a:ext cx="1323975" cy="1266825"/>
          <a:chOff x="0" y="199"/>
          <a:chExt cx="139" cy="133"/>
        </a:xfrm>
      </xdr:grpSpPr>
      <xdr:sp macro="" textlink="">
        <xdr:nvSpPr>
          <xdr:cNvPr id="11393" name="AutoShape 1153">
            <a:extLst>
              <a:ext uri="{FF2B5EF4-FFF2-40B4-BE49-F238E27FC236}">
                <a16:creationId xmlns:a16="http://schemas.microsoft.com/office/drawing/2014/main" id="{93156743-E7EA-3036-8C66-BDDE452F5EF5}"/>
              </a:ext>
            </a:extLst>
          </xdr:cNvPr>
          <xdr:cNvSpPr>
            <a:spLocks noChangeArrowheads="1"/>
          </xdr:cNvSpPr>
        </xdr:nvSpPr>
        <xdr:spPr bwMode="auto">
          <a:xfrm>
            <a:off x="0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5" name="Picture 1175">
                <a:extLst>
                  <a:ext uri="{FF2B5EF4-FFF2-40B4-BE49-F238E27FC236}">
                    <a16:creationId xmlns:a16="http://schemas.microsoft.com/office/drawing/2014/main" id="{F84F7570-4E20-F015-B617-13A6C2CC099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6!$B$2:$Y$50" spid="_x0000_s11443"/>
                  </a:ext>
                </a:extLst>
              </xdr:cNvPicPr>
            </xdr:nvPicPr>
            <xdr:blipFill>
              <a:blip xmlns:r="http://schemas.openxmlformats.org/officeDocument/2006/relationships" r:embed="rId12"/>
              <a:srcRect/>
              <a:stretch>
                <a:fillRect/>
              </a:stretch>
            </xdr:blipFill>
            <xdr:spPr bwMode="auto">
              <a:xfrm>
                <a:off x="24" y="199"/>
                <a:ext cx="90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1323975</xdr:colOff>
      <xdr:row>4</xdr:row>
      <xdr:rowOff>0</xdr:rowOff>
    </xdr:to>
    <xdr:grpSp>
      <xdr:nvGrpSpPr>
        <xdr:cNvPr id="11418" name="Group 117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E461B51-B996-4EFE-F3E4-A6CFE5750298}"/>
            </a:ext>
          </a:extLst>
        </xdr:cNvPr>
        <xdr:cNvGrpSpPr>
          <a:grpSpLocks/>
        </xdr:cNvGrpSpPr>
      </xdr:nvGrpSpPr>
      <xdr:grpSpPr bwMode="auto">
        <a:xfrm>
          <a:off x="1343025" y="1895475"/>
          <a:ext cx="1323975" cy="1266825"/>
          <a:chOff x="141" y="199"/>
          <a:chExt cx="139" cy="133"/>
        </a:xfrm>
      </xdr:grpSpPr>
      <xdr:sp macro="" textlink="">
        <xdr:nvSpPr>
          <xdr:cNvPr id="11394" name="AutoShape 1154">
            <a:extLst>
              <a:ext uri="{FF2B5EF4-FFF2-40B4-BE49-F238E27FC236}">
                <a16:creationId xmlns:a16="http://schemas.microsoft.com/office/drawing/2014/main" id="{798E452D-D9AD-DC8B-D0CA-F6FD43D818DE}"/>
              </a:ext>
            </a:extLst>
          </xdr:cNvPr>
          <xdr:cNvSpPr>
            <a:spLocks noChangeArrowheads="1"/>
          </xdr:cNvSpPr>
        </xdr:nvSpPr>
        <xdr:spPr bwMode="auto">
          <a:xfrm>
            <a:off x="141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7" name="Picture 1177">
                <a:extLst>
                  <a:ext uri="{FF2B5EF4-FFF2-40B4-BE49-F238E27FC236}">
                    <a16:creationId xmlns:a16="http://schemas.microsoft.com/office/drawing/2014/main" id="{7633FAE2-F0B3-1D7C-A66F-D8F3A76CB535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7!$A$1:$G$33" spid="_x0000_s11444"/>
                  </a:ext>
                </a:extLst>
              </xdr:cNvPicPr>
            </xdr:nvPicPr>
            <xdr:blipFill>
              <a:blip xmlns:r="http://schemas.openxmlformats.org/officeDocument/2006/relationships" r:embed="rId14"/>
              <a:srcRect/>
              <a:stretch>
                <a:fillRect/>
              </a:stretch>
            </xdr:blipFill>
            <xdr:spPr bwMode="auto">
              <a:xfrm>
                <a:off x="167" y="199"/>
                <a:ext cx="87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1323975</xdr:colOff>
      <xdr:row>4</xdr:row>
      <xdr:rowOff>0</xdr:rowOff>
    </xdr:to>
    <xdr:grpSp>
      <xdr:nvGrpSpPr>
        <xdr:cNvPr id="11420" name="Group 118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D2CFEC0-7143-07AE-A3BF-8040C983F0CE}"/>
            </a:ext>
          </a:extLst>
        </xdr:cNvPr>
        <xdr:cNvGrpSpPr>
          <a:grpSpLocks/>
        </xdr:cNvGrpSpPr>
      </xdr:nvGrpSpPr>
      <xdr:grpSpPr bwMode="auto">
        <a:xfrm>
          <a:off x="2686050" y="1895475"/>
          <a:ext cx="1323975" cy="1266825"/>
          <a:chOff x="282" y="199"/>
          <a:chExt cx="139" cy="133"/>
        </a:xfrm>
      </xdr:grpSpPr>
      <xdr:sp macro="" textlink="">
        <xdr:nvSpPr>
          <xdr:cNvPr id="11390" name="AutoShape 1150">
            <a:extLst>
              <a:ext uri="{FF2B5EF4-FFF2-40B4-BE49-F238E27FC236}">
                <a16:creationId xmlns:a16="http://schemas.microsoft.com/office/drawing/2014/main" id="{45C0E279-929F-2B8B-F900-052614ABF5C5}"/>
              </a:ext>
            </a:extLst>
          </xdr:cNvPr>
          <xdr:cNvSpPr>
            <a:spLocks noChangeArrowheads="1"/>
          </xdr:cNvSpPr>
        </xdr:nvSpPr>
        <xdr:spPr bwMode="auto">
          <a:xfrm>
            <a:off x="282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9" name="Picture 1179">
                <a:extLst>
                  <a:ext uri="{FF2B5EF4-FFF2-40B4-BE49-F238E27FC236}">
                    <a16:creationId xmlns:a16="http://schemas.microsoft.com/office/drawing/2014/main" id="{D8B26CA4-D772-CF0B-DD03-B36266D90C8D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8!$A$1:$G$49" spid="_x0000_s11445"/>
                  </a:ext>
                </a:extLst>
              </xdr:cNvPicPr>
            </xdr:nvPicPr>
            <xdr:blipFill>
              <a:blip xmlns:r="http://schemas.openxmlformats.org/officeDocument/2006/relationships" r:embed="rId16"/>
              <a:srcRect/>
              <a:stretch>
                <a:fillRect/>
              </a:stretch>
            </xdr:blipFill>
            <xdr:spPr bwMode="auto">
              <a:xfrm>
                <a:off x="308" y="199"/>
                <a:ext cx="86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1333500</xdr:colOff>
      <xdr:row>4</xdr:row>
      <xdr:rowOff>0</xdr:rowOff>
    </xdr:to>
    <xdr:grpSp>
      <xdr:nvGrpSpPr>
        <xdr:cNvPr id="11422" name="Group 118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187D22B-37B5-6F9F-37BA-2944375B8B9C}"/>
            </a:ext>
          </a:extLst>
        </xdr:cNvPr>
        <xdr:cNvGrpSpPr>
          <a:grpSpLocks/>
        </xdr:cNvGrpSpPr>
      </xdr:nvGrpSpPr>
      <xdr:grpSpPr bwMode="auto">
        <a:xfrm>
          <a:off x="4029075" y="1895475"/>
          <a:ext cx="1333500" cy="1266825"/>
          <a:chOff x="423" y="199"/>
          <a:chExt cx="140" cy="133"/>
        </a:xfrm>
      </xdr:grpSpPr>
      <xdr:sp macro="" textlink="">
        <xdr:nvSpPr>
          <xdr:cNvPr id="11391" name="AutoShape 1151">
            <a:extLst>
              <a:ext uri="{FF2B5EF4-FFF2-40B4-BE49-F238E27FC236}">
                <a16:creationId xmlns:a16="http://schemas.microsoft.com/office/drawing/2014/main" id="{A271B945-33D4-1A9E-29DE-40C152CB2F43}"/>
              </a:ext>
            </a:extLst>
          </xdr:cNvPr>
          <xdr:cNvSpPr>
            <a:spLocks noChangeArrowheads="1"/>
          </xdr:cNvSpPr>
        </xdr:nvSpPr>
        <xdr:spPr bwMode="auto">
          <a:xfrm>
            <a:off x="423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1" name="Picture 1181">
                <a:extLst>
                  <a:ext uri="{FF2B5EF4-FFF2-40B4-BE49-F238E27FC236}">
                    <a16:creationId xmlns:a16="http://schemas.microsoft.com/office/drawing/2014/main" id="{8FA80A50-0C96-1D49-A439-E4EDFCD81CEC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9!$A$1:$P$18" spid="_x0000_s11446"/>
                  </a:ext>
                </a:extLst>
              </xdr:cNvPicPr>
            </xdr:nvPicPr>
            <xdr:blipFill>
              <a:blip xmlns:r="http://schemas.openxmlformats.org/officeDocument/2006/relationships" r:embed="rId18"/>
              <a:srcRect/>
              <a:stretch>
                <a:fillRect/>
              </a:stretch>
            </xdr:blipFill>
            <xdr:spPr bwMode="auto">
              <a:xfrm>
                <a:off x="423" y="216"/>
                <a:ext cx="140" cy="9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1323975</xdr:colOff>
      <xdr:row>4</xdr:row>
      <xdr:rowOff>0</xdr:rowOff>
    </xdr:to>
    <xdr:grpSp>
      <xdr:nvGrpSpPr>
        <xdr:cNvPr id="11424" name="Group 118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11E2AF9-C7FA-4BE9-6019-3201E50B06E7}"/>
            </a:ext>
          </a:extLst>
        </xdr:cNvPr>
        <xdr:cNvGrpSpPr>
          <a:grpSpLocks/>
        </xdr:cNvGrpSpPr>
      </xdr:nvGrpSpPr>
      <xdr:grpSpPr bwMode="auto">
        <a:xfrm>
          <a:off x="5372100" y="1895475"/>
          <a:ext cx="1323975" cy="1266825"/>
          <a:chOff x="564" y="199"/>
          <a:chExt cx="139" cy="133"/>
        </a:xfrm>
      </xdr:grpSpPr>
      <xdr:sp macro="" textlink="">
        <xdr:nvSpPr>
          <xdr:cNvPr id="11392" name="AutoShape 1152">
            <a:extLst>
              <a:ext uri="{FF2B5EF4-FFF2-40B4-BE49-F238E27FC236}">
                <a16:creationId xmlns:a16="http://schemas.microsoft.com/office/drawing/2014/main" id="{68AF1B5B-B3E8-F68D-8236-300FE2FDACFE}"/>
              </a:ext>
            </a:extLst>
          </xdr:cNvPr>
          <xdr:cNvSpPr>
            <a:spLocks noChangeArrowheads="1"/>
          </xdr:cNvSpPr>
        </xdr:nvSpPr>
        <xdr:spPr bwMode="auto">
          <a:xfrm>
            <a:off x="564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3" name="Picture 1183">
                <a:extLst>
                  <a:ext uri="{FF2B5EF4-FFF2-40B4-BE49-F238E27FC236}">
                    <a16:creationId xmlns:a16="http://schemas.microsoft.com/office/drawing/2014/main" id="{9749804C-B50E-52BF-C895-7680E3F55E8A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0!$A$1:$S$68" spid="_x0000_s11447"/>
                  </a:ext>
                </a:extLst>
              </xdr:cNvPicPr>
            </xdr:nvPicPr>
            <xdr:blipFill>
              <a:blip xmlns:r="http://schemas.openxmlformats.org/officeDocument/2006/relationships" r:embed="rId20"/>
              <a:srcRect/>
              <a:stretch>
                <a:fillRect/>
              </a:stretch>
            </xdr:blipFill>
            <xdr:spPr bwMode="auto">
              <a:xfrm>
                <a:off x="588" y="199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0</xdr:col>
      <xdr:colOff>19050</xdr:colOff>
      <xdr:row>4</xdr:row>
      <xdr:rowOff>0</xdr:rowOff>
    </xdr:from>
    <xdr:to>
      <xdr:col>1</xdr:col>
      <xdr:colOff>0</xdr:colOff>
      <xdr:row>5</xdr:row>
      <xdr:rowOff>0</xdr:rowOff>
    </xdr:to>
    <xdr:grpSp>
      <xdr:nvGrpSpPr>
        <xdr:cNvPr id="11426" name="Group 118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10BC3C1-C335-12D2-8FCC-C49AFFE51B3F}"/>
            </a:ext>
          </a:extLst>
        </xdr:cNvPr>
        <xdr:cNvGrpSpPr>
          <a:grpSpLocks/>
        </xdr:cNvGrpSpPr>
      </xdr:nvGrpSpPr>
      <xdr:grpSpPr bwMode="auto">
        <a:xfrm>
          <a:off x="19050" y="3162300"/>
          <a:ext cx="1323975" cy="1266825"/>
          <a:chOff x="2" y="332"/>
          <a:chExt cx="139" cy="133"/>
        </a:xfrm>
      </xdr:grpSpPr>
      <xdr:sp macro="" textlink="">
        <xdr:nvSpPr>
          <xdr:cNvPr id="11398" name="AutoShape 1158">
            <a:extLst>
              <a:ext uri="{FF2B5EF4-FFF2-40B4-BE49-F238E27FC236}">
                <a16:creationId xmlns:a16="http://schemas.microsoft.com/office/drawing/2014/main" id="{DD9C2B04-24A1-10D0-6BD3-E882E275E2BA}"/>
              </a:ext>
            </a:extLst>
          </xdr:cNvPr>
          <xdr:cNvSpPr>
            <a:spLocks noChangeArrowheads="1"/>
          </xdr:cNvSpPr>
        </xdr:nvSpPr>
        <xdr:spPr bwMode="auto">
          <a:xfrm>
            <a:off x="2" y="332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5" name="Picture 1185">
                <a:extLst>
                  <a:ext uri="{FF2B5EF4-FFF2-40B4-BE49-F238E27FC236}">
                    <a16:creationId xmlns:a16="http://schemas.microsoft.com/office/drawing/2014/main" id="{46C6BA82-4EF0-1D8B-1148-CEED20DC3FA8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1!$B$1:$AB$59" spid="_x0000_s11448"/>
                  </a:ext>
                </a:extLst>
              </xdr:cNvPicPr>
            </xdr:nvPicPr>
            <xdr:blipFill>
              <a:blip xmlns:r="http://schemas.openxmlformats.org/officeDocument/2006/relationships" r:embed="rId22"/>
              <a:srcRect/>
              <a:stretch>
                <a:fillRect/>
              </a:stretch>
            </xdr:blipFill>
            <xdr:spPr bwMode="auto">
              <a:xfrm>
                <a:off x="25" y="332"/>
                <a:ext cx="93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0</xdr:rowOff>
        </xdr:from>
        <xdr:to>
          <xdr:col>14</xdr:col>
          <xdr:colOff>0</xdr:colOff>
          <xdr:row>1</xdr:row>
          <xdr:rowOff>0</xdr:rowOff>
        </xdr:to>
        <xdr:sp macro="" textlink="">
          <xdr:nvSpPr>
            <xdr:cNvPr id="9217" name="Spin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E88678D6-CC47-14B9-BF11-01D0BA5B9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11</xdr:col>
          <xdr:colOff>0</xdr:colOff>
          <xdr:row>1</xdr:row>
          <xdr:rowOff>0</xdr:rowOff>
        </xdr:to>
        <xdr:sp macro="" textlink="">
          <xdr:nvSpPr>
            <xdr:cNvPr id="9218" name="Spin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88E432ED-4510-4A96-E227-D4DD503DC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28575</xdr:colOff>
      <xdr:row>0</xdr:row>
      <xdr:rowOff>0</xdr:rowOff>
    </xdr:from>
    <xdr:to>
      <xdr:col>16</xdr:col>
      <xdr:colOff>0</xdr:colOff>
      <xdr:row>1</xdr:row>
      <xdr:rowOff>0</xdr:rowOff>
    </xdr:to>
    <xdr:sp macro="" textlink="">
      <xdr:nvSpPr>
        <xdr:cNvPr id="9219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306B22-E728-1999-F2A6-F455ED21CA11}"/>
            </a:ext>
          </a:extLst>
        </xdr:cNvPr>
        <xdr:cNvSpPr>
          <a:spLocks noChangeArrowheads="1"/>
        </xdr:cNvSpPr>
      </xdr:nvSpPr>
      <xdr:spPr bwMode="auto">
        <a:xfrm>
          <a:off x="99631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7</xdr:col>
          <xdr:colOff>0</xdr:colOff>
          <xdr:row>1</xdr:row>
          <xdr:rowOff>0</xdr:rowOff>
        </xdr:to>
        <xdr:sp macro="" textlink="">
          <xdr:nvSpPr>
            <xdr:cNvPr id="12289" name="SpinButton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4847E08F-6872-EBAF-7443-31A1776A1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0</xdr:rowOff>
        </xdr:from>
        <xdr:to>
          <xdr:col>10</xdr:col>
          <xdr:colOff>0</xdr:colOff>
          <xdr:row>1</xdr:row>
          <xdr:rowOff>0</xdr:rowOff>
        </xdr:to>
        <xdr:sp macro="" textlink="">
          <xdr:nvSpPr>
            <xdr:cNvPr id="12290" name="SpinButton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7EDD2CD1-AD88-9810-6914-1001FCAE1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2291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AFC97-248D-7299-8318-58243328D531}"/>
            </a:ext>
          </a:extLst>
        </xdr:cNvPr>
        <xdr:cNvSpPr>
          <a:spLocks noChangeArrowheads="1"/>
        </xdr:cNvSpPr>
      </xdr:nvSpPr>
      <xdr:spPr bwMode="auto">
        <a:xfrm>
          <a:off x="4991100" y="0"/>
          <a:ext cx="8953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3313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C48A2-98FE-B253-71CE-CCB0EA7666CA}"/>
            </a:ext>
          </a:extLst>
        </xdr:cNvPr>
        <xdr:cNvSpPr>
          <a:spLocks noChangeArrowheads="1"/>
        </xdr:cNvSpPr>
      </xdr:nvSpPr>
      <xdr:spPr bwMode="auto">
        <a:xfrm>
          <a:off x="2276475" y="0"/>
          <a:ext cx="1038225" cy="504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12</xdr:col>
          <xdr:colOff>0</xdr:colOff>
          <xdr:row>2</xdr:row>
          <xdr:rowOff>0</xdr:rowOff>
        </xdr:to>
        <xdr:sp macro="" textlink="">
          <xdr:nvSpPr>
            <xdr:cNvPr id="13314" name="SpinButton1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14C1BA19-6C6E-F24D-F0B9-356077CE0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</xdr:row>
          <xdr:rowOff>0</xdr:rowOff>
        </xdr:from>
        <xdr:to>
          <xdr:col>20</xdr:col>
          <xdr:colOff>0</xdr:colOff>
          <xdr:row>2</xdr:row>
          <xdr:rowOff>0</xdr:rowOff>
        </xdr:to>
        <xdr:sp macro="" textlink="">
          <xdr:nvSpPr>
            <xdr:cNvPr id="13315" name="SpinButton2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108FCE9F-8509-8D59-6959-1BD30F44D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323850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78B5D47-F538-91D0-204B-DF4506F7A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0</xdr:row>
          <xdr:rowOff>190500</xdr:rowOff>
        </xdr:from>
        <xdr:to>
          <xdr:col>14</xdr:col>
          <xdr:colOff>0</xdr:colOff>
          <xdr:row>2</xdr:row>
          <xdr:rowOff>0</xdr:rowOff>
        </xdr:to>
        <xdr:sp macro="" textlink="">
          <xdr:nvSpPr>
            <xdr:cNvPr id="1026" name="Spi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D540D0A-E466-1632-0ED0-51C65431E3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7</xdr:col>
      <xdr:colOff>0</xdr:colOff>
      <xdr:row>0</xdr:row>
      <xdr:rowOff>247650</xdr:rowOff>
    </xdr:from>
    <xdr:to>
      <xdr:col>9</xdr:col>
      <xdr:colOff>0</xdr:colOff>
      <xdr:row>2</xdr:row>
      <xdr:rowOff>0</xdr:rowOff>
    </xdr:to>
    <xdr:sp macro="" textlink="">
      <xdr:nvSpPr>
        <xdr:cNvPr id="1029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F40AA-2400-A09B-426D-859BB01C33A9}"/>
            </a:ext>
          </a:extLst>
        </xdr:cNvPr>
        <xdr:cNvSpPr>
          <a:spLocks noChangeArrowheads="1"/>
        </xdr:cNvSpPr>
      </xdr:nvSpPr>
      <xdr:spPr bwMode="auto">
        <a:xfrm>
          <a:off x="2466975" y="24765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323850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2050" name="Spin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AF9DD37-DE59-93C5-99C8-232159D02B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190500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2051" name="SpinButton2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BA1BC0B-081E-FEB9-85A4-A135F3A0F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247650</xdr:rowOff>
    </xdr:from>
    <xdr:to>
      <xdr:col>2</xdr:col>
      <xdr:colOff>0</xdr:colOff>
      <xdr:row>2</xdr:row>
      <xdr:rowOff>0</xdr:rowOff>
    </xdr:to>
    <xdr:sp macro="" textlink="">
      <xdr:nvSpPr>
        <xdr:cNvPr id="2052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DDD72-0703-03F2-C11D-C0BE5B5E3DF7}"/>
            </a:ext>
          </a:extLst>
        </xdr:cNvPr>
        <xdr:cNvSpPr>
          <a:spLocks noChangeArrowheads="1"/>
        </xdr:cNvSpPr>
      </xdr:nvSpPr>
      <xdr:spPr bwMode="auto">
        <a:xfrm>
          <a:off x="0" y="24765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0</xdr:row>
          <xdr:rowOff>438150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3074" name="SpinButton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FB31CB3-965F-5A5E-96DF-D776B1D6C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438150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3075" name="SpinButton2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DB25E7FC-9401-301C-F4A5-25C68BEBE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333375</xdr:colOff>
      <xdr:row>0</xdr:row>
      <xdr:rowOff>0</xdr:rowOff>
    </xdr:from>
    <xdr:to>
      <xdr:col>2</xdr:col>
      <xdr:colOff>0</xdr:colOff>
      <xdr:row>0</xdr:row>
      <xdr:rowOff>381000</xdr:rowOff>
    </xdr:to>
    <xdr:sp macro="" textlink="">
      <xdr:nvSpPr>
        <xdr:cNvPr id="3076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3D382-237A-7435-8061-7DE384FD54A0}"/>
            </a:ext>
          </a:extLst>
        </xdr:cNvPr>
        <xdr:cNvSpPr>
          <a:spLocks noChangeArrowheads="1"/>
        </xdr:cNvSpPr>
      </xdr:nvSpPr>
      <xdr:spPr bwMode="auto">
        <a:xfrm>
          <a:off x="137160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0</xdr:row>
          <xdr:rowOff>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4098" name="SpinButton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2C695EC3-6016-3E10-DD02-A94C293B11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0</xdr:row>
          <xdr:rowOff>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4099" name="SpinButton2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B2B58E37-C1C2-1927-C9E3-C9F49943FB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0</xdr:rowOff>
    </xdr:from>
    <xdr:to>
      <xdr:col>2</xdr:col>
      <xdr:colOff>704850</xdr:colOff>
      <xdr:row>0</xdr:row>
      <xdr:rowOff>381000</xdr:rowOff>
    </xdr:to>
    <xdr:sp macro="" textlink="">
      <xdr:nvSpPr>
        <xdr:cNvPr id="4100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9E3DCB-D827-12DD-B7CE-65DBA289FE8A}"/>
            </a:ext>
          </a:extLst>
        </xdr:cNvPr>
        <xdr:cNvSpPr>
          <a:spLocks noChangeArrowheads="1"/>
        </xdr:cNvSpPr>
      </xdr:nvSpPr>
      <xdr:spPr bwMode="auto">
        <a:xfrm>
          <a:off x="29908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295275</xdr:rowOff>
    </xdr:from>
    <xdr:to>
      <xdr:col>15</xdr:col>
      <xdr:colOff>66675</xdr:colOff>
      <xdr:row>1</xdr:row>
      <xdr:rowOff>295275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32BA3749-0D0B-B234-EE25-21C14088876D}"/>
            </a:ext>
          </a:extLst>
        </xdr:cNvPr>
        <xdr:cNvSpPr>
          <a:spLocks noChangeShapeType="1"/>
        </xdr:cNvSpPr>
      </xdr:nvSpPr>
      <xdr:spPr bwMode="auto">
        <a:xfrm>
          <a:off x="1276350" y="619125"/>
          <a:ext cx="3838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5122" name="Rectangle 2" descr="テキスト ボックス: Field Help Desk">
          <a:extLst>
            <a:ext uri="{FF2B5EF4-FFF2-40B4-BE49-F238E27FC236}">
              <a16:creationId xmlns:a16="http://schemas.microsoft.com/office/drawing/2014/main" id="{9159C020-043E-E39C-C724-028EF2D16E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06100" cy="438150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</xdr:row>
          <xdr:rowOff>0</xdr:rowOff>
        </xdr:from>
        <xdr:to>
          <xdr:col>33</xdr:col>
          <xdr:colOff>0</xdr:colOff>
          <xdr:row>4</xdr:row>
          <xdr:rowOff>0</xdr:rowOff>
        </xdr:to>
        <xdr:sp macro="" textlink="">
          <xdr:nvSpPr>
            <xdr:cNvPr id="5124" name="SpinButton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350F0B0E-8DB9-8C46-A669-BD6B8E31E0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5125" name="SpinButton2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23415CE9-B96F-AB5F-F26F-F13C19989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30</xdr:col>
      <xdr:colOff>238125</xdr:colOff>
      <xdr:row>0</xdr:row>
      <xdr:rowOff>0</xdr:rowOff>
    </xdr:from>
    <xdr:to>
      <xdr:col>33</xdr:col>
      <xdr:colOff>0</xdr:colOff>
      <xdr:row>0</xdr:row>
      <xdr:rowOff>381000</xdr:rowOff>
    </xdr:to>
    <xdr:sp macro="" textlink="">
      <xdr:nvSpPr>
        <xdr:cNvPr id="5126" name="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A6EA1-A740-5CA6-89C7-D543658C4032}"/>
            </a:ext>
          </a:extLst>
        </xdr:cNvPr>
        <xdr:cNvSpPr>
          <a:spLocks noChangeArrowheads="1"/>
        </xdr:cNvSpPr>
      </xdr:nvSpPr>
      <xdr:spPr bwMode="auto">
        <a:xfrm>
          <a:off x="100012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26</xdr:col>
      <xdr:colOff>0</xdr:colOff>
      <xdr:row>49</xdr:row>
      <xdr:rowOff>0</xdr:rowOff>
    </xdr:to>
    <xdr:pic>
      <xdr:nvPicPr>
        <xdr:cNvPr id="6148" name="Picture 4">
          <a:extLst>
            <a:ext uri="{FF2B5EF4-FFF2-40B4-BE49-F238E27FC236}">
              <a16:creationId xmlns:a16="http://schemas.microsoft.com/office/drawing/2014/main" id="{6971D5A8-F81A-567D-EB03-571F464F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"/>
          <a:ext cx="75914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</xdr:row>
          <xdr:rowOff>0</xdr:rowOff>
        </xdr:from>
        <xdr:to>
          <xdr:col>25</xdr:col>
          <xdr:colOff>0</xdr:colOff>
          <xdr:row>4</xdr:row>
          <xdr:rowOff>0</xdr:rowOff>
        </xdr:to>
        <xdr:sp macro="" textlink="">
          <xdr:nvSpPr>
            <xdr:cNvPr id="6149" name="SpinButton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E098ABB4-DA9C-4BA1-3704-F1BC0CFBF2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0</xdr:rowOff>
        </xdr:from>
        <xdr:to>
          <xdr:col>22</xdr:col>
          <xdr:colOff>0</xdr:colOff>
          <xdr:row>4</xdr:row>
          <xdr:rowOff>0</xdr:rowOff>
        </xdr:to>
        <xdr:sp macro="" textlink="">
          <xdr:nvSpPr>
            <xdr:cNvPr id="6150" name="SpinButton2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813EF231-79B9-C4F4-7BFB-CE3607B27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22</xdr:col>
      <xdr:colOff>180975</xdr:colOff>
      <xdr:row>1</xdr:row>
      <xdr:rowOff>0</xdr:rowOff>
    </xdr:from>
    <xdr:to>
      <xdr:col>25</xdr:col>
      <xdr:colOff>0</xdr:colOff>
      <xdr:row>2</xdr:row>
      <xdr:rowOff>114300</xdr:rowOff>
    </xdr:to>
    <xdr:sp macro="" textlink="">
      <xdr:nvSpPr>
        <xdr:cNvPr id="6151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A06315-F47A-0B9E-C8E4-77F58919C703}"/>
            </a:ext>
          </a:extLst>
        </xdr:cNvPr>
        <xdr:cNvSpPr>
          <a:spLocks noChangeArrowheads="1"/>
        </xdr:cNvSpPr>
      </xdr:nvSpPr>
      <xdr:spPr bwMode="auto">
        <a:xfrm>
          <a:off x="6819900" y="66675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0</xdr:row>
          <xdr:rowOff>323850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7169" name="SpinButton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160DC374-5338-FC99-A5CD-A6A203D189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323850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7170" name="SpinButton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DD3B7FF6-C15C-149D-9CA3-F3A39D7EE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381000</xdr:rowOff>
    </xdr:from>
    <xdr:to>
      <xdr:col>2</xdr:col>
      <xdr:colOff>704850</xdr:colOff>
      <xdr:row>1</xdr:row>
      <xdr:rowOff>0</xdr:rowOff>
    </xdr:to>
    <xdr:sp macro="" textlink="">
      <xdr:nvSpPr>
        <xdr:cNvPr id="7171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2F0BA1-B1F2-6BA0-CC1C-D6EBFDCE4E5D}"/>
            </a:ext>
          </a:extLst>
        </xdr:cNvPr>
        <xdr:cNvSpPr>
          <a:spLocks noChangeArrowheads="1"/>
        </xdr:cNvSpPr>
      </xdr:nvSpPr>
      <xdr:spPr bwMode="auto">
        <a:xfrm>
          <a:off x="2076450" y="38100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66675</xdr:rowOff>
        </xdr:from>
        <xdr:to>
          <xdr:col>5</xdr:col>
          <xdr:colOff>685800</xdr:colOff>
          <xdr:row>1</xdr:row>
          <xdr:rowOff>0</xdr:rowOff>
        </xdr:to>
        <xdr:sp macro="" textlink="">
          <xdr:nvSpPr>
            <xdr:cNvPr id="8193" name="SpinButton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6144CC6D-1485-365F-2F5D-F6F018EB47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66675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8194" name="SpinButton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1F9DF230-1AEF-54EC-9FA5-2B91EB024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123825</xdr:rowOff>
    </xdr:from>
    <xdr:to>
      <xdr:col>2</xdr:col>
      <xdr:colOff>704850</xdr:colOff>
      <xdr:row>1</xdr:row>
      <xdr:rowOff>0</xdr:rowOff>
    </xdr:to>
    <xdr:sp macro="" textlink="">
      <xdr:nvSpPr>
        <xdr:cNvPr id="8195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06BE52-E70A-496A-41E6-E40BFF9C0C55}"/>
            </a:ext>
          </a:extLst>
        </xdr:cNvPr>
        <xdr:cNvSpPr>
          <a:spLocks noChangeArrowheads="1"/>
        </xdr:cNvSpPr>
      </xdr:nvSpPr>
      <xdr:spPr bwMode="auto">
        <a:xfrm>
          <a:off x="2076450" y="123825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6.xml"/><Relationship Id="rId5" Type="http://schemas.openxmlformats.org/officeDocument/2006/relationships/image" Target="../media/image23.emf"/><Relationship Id="rId4" Type="http://schemas.openxmlformats.org/officeDocument/2006/relationships/control" Target="../activeX/activeX1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8.xml"/><Relationship Id="rId5" Type="http://schemas.openxmlformats.org/officeDocument/2006/relationships/image" Target="../media/image27.emf"/><Relationship Id="rId4" Type="http://schemas.openxmlformats.org/officeDocument/2006/relationships/control" Target="../activeX/activeX1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20.xml"/><Relationship Id="rId5" Type="http://schemas.openxmlformats.org/officeDocument/2006/relationships/image" Target="../media/image28.emf"/><Relationship Id="rId4" Type="http://schemas.openxmlformats.org/officeDocument/2006/relationships/control" Target="../activeX/activeX1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2.xml"/><Relationship Id="rId5" Type="http://schemas.openxmlformats.org/officeDocument/2006/relationships/image" Target="../media/image29.emf"/><Relationship Id="rId4" Type="http://schemas.openxmlformats.org/officeDocument/2006/relationships/control" Target="../activeX/activeX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23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6.xml"/><Relationship Id="rId5" Type="http://schemas.openxmlformats.org/officeDocument/2006/relationships/image" Target="../media/image23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8.xml"/><Relationship Id="rId5" Type="http://schemas.openxmlformats.org/officeDocument/2006/relationships/image" Target="../media/image23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0.xml"/><Relationship Id="rId5" Type="http://schemas.openxmlformats.org/officeDocument/2006/relationships/image" Target="../media/image24.emf"/><Relationship Id="rId4" Type="http://schemas.openxmlformats.org/officeDocument/2006/relationships/control" Target="../activeX/activeX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2.xml"/><Relationship Id="rId5" Type="http://schemas.openxmlformats.org/officeDocument/2006/relationships/image" Target="../media/image25.emf"/><Relationship Id="rId4" Type="http://schemas.openxmlformats.org/officeDocument/2006/relationships/control" Target="../activeX/activeX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4.xml"/><Relationship Id="rId5" Type="http://schemas.openxmlformats.org/officeDocument/2006/relationships/image" Target="../media/image2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sqref="A1:E1"/>
    </sheetView>
  </sheetViews>
  <sheetFormatPr defaultRowHeight="13.5" x14ac:dyDescent="0.15"/>
  <cols>
    <col min="1" max="9" width="17.625" style="150" customWidth="1"/>
    <col min="10" max="16384" width="9" style="150"/>
  </cols>
  <sheetData>
    <row r="1" spans="1:5" ht="30" customHeight="1" x14ac:dyDescent="0.15">
      <c r="A1" s="215" t="s">
        <v>36</v>
      </c>
      <c r="B1" s="215"/>
      <c r="C1" s="215"/>
      <c r="D1" s="215"/>
      <c r="E1" s="215"/>
    </row>
    <row r="2" spans="1:5" ht="20.100000000000001" customHeight="1" x14ac:dyDescent="0.15">
      <c r="E2" s="151" t="s">
        <v>35</v>
      </c>
    </row>
    <row r="3" spans="1:5" ht="99.95" customHeight="1" x14ac:dyDescent="0.15"/>
    <row r="4" spans="1:5" ht="99.95" customHeight="1" x14ac:dyDescent="0.15"/>
    <row r="5" spans="1:5" ht="99.95" customHeight="1" x14ac:dyDescent="0.15"/>
    <row r="6" spans="1:5" ht="99.95" customHeight="1" x14ac:dyDescent="0.15"/>
    <row r="7" spans="1:5" ht="99.95" customHeight="1" x14ac:dyDescent="0.15"/>
    <row r="8" spans="1:5" ht="99.95" customHeight="1" x14ac:dyDescent="0.15"/>
    <row r="9" spans="1:5" ht="99.95" customHeight="1" x14ac:dyDescent="0.15"/>
    <row r="10" spans="1:5" ht="99.95" customHeight="1" x14ac:dyDescent="0.15"/>
    <row r="11" spans="1:5" ht="99.95" customHeight="1" x14ac:dyDescent="0.15"/>
    <row r="12" spans="1:5" ht="99.95" customHeight="1" x14ac:dyDescent="0.15"/>
    <row r="13" spans="1:5" ht="99.95" customHeight="1" x14ac:dyDescent="0.15"/>
    <row r="14" spans="1:5" ht="99.95" customHeight="1" x14ac:dyDescent="0.15"/>
    <row r="15" spans="1:5" ht="99.95" customHeight="1" x14ac:dyDescent="0.15"/>
    <row r="16" spans="1:5" ht="99.95" customHeight="1" x14ac:dyDescent="0.15"/>
    <row r="17" ht="50.1" customHeight="1" x14ac:dyDescent="0.15"/>
    <row r="18" ht="50.1" customHeight="1" x14ac:dyDescent="0.15"/>
    <row r="19" ht="50.1" customHeight="1" x14ac:dyDescent="0.15"/>
    <row r="20" ht="50.1" customHeight="1" x14ac:dyDescent="0.15"/>
    <row r="21" ht="50.1" customHeight="1" x14ac:dyDescent="0.15"/>
  </sheetData>
  <mergeCells count="1">
    <mergeCell ref="A1:E1"/>
  </mergeCells>
  <phoneticPr fontId="1"/>
  <printOptions horizontalCentered="1"/>
  <pageMargins left="0" right="0" top="0.98425196850393704" bottom="0.98425196850393704" header="0.51181102362204722" footer="0.51181102362204722"/>
  <pageSetup paperSize="9" orientation="portrait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120"/>
  <sheetViews>
    <sheetView showGridLines="0" view="pageBreakPreview" zoomScaleNormal="100" workbookViewId="0">
      <pane ySplit="3" topLeftCell="A4" activePane="bottomLeft" state="frozen"/>
      <selection pane="bottomLeft" sqref="A1:B1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39.950000000000003" customHeight="1" x14ac:dyDescent="0.5">
      <c r="A1" s="313">
        <f>C1</f>
        <v>40909</v>
      </c>
      <c r="B1" s="313"/>
      <c r="C1" s="315">
        <f>DATE(Holiday!B1,Holiday!B2,1)</f>
        <v>40909</v>
      </c>
      <c r="D1" s="315"/>
      <c r="E1" s="315"/>
      <c r="F1" s="314">
        <f>A1</f>
        <v>40909</v>
      </c>
      <c r="G1" s="314"/>
      <c r="I1" s="1" t="str">
        <f>IF(INDEX(Holiday!$E:$E,ROW(),1)=0,"",INDEX(Holiday!$E:$E,ROW(),1))</f>
        <v/>
      </c>
    </row>
    <row r="2" spans="1:9" x14ac:dyDescent="0.15">
      <c r="A2" s="120"/>
      <c r="B2" s="121"/>
      <c r="C2" s="315"/>
      <c r="D2" s="315"/>
      <c r="E2" s="315"/>
      <c r="F2" s="122"/>
      <c r="G2" s="122"/>
      <c r="I2" s="1" t="str">
        <f>IF(INDEX(Holiday!$E:$E,ROW(),1)=0,"",INDEX(Holiday!$E:$E,ROW(),1))</f>
        <v/>
      </c>
    </row>
    <row r="3" spans="1:9" ht="15" customHeight="1" x14ac:dyDescent="0.15">
      <c r="A3" s="138">
        <f>A4</f>
        <v>40909</v>
      </c>
      <c r="B3" s="139">
        <f t="shared" ref="B3:G3" si="0">B4</f>
        <v>40910</v>
      </c>
      <c r="C3" s="139">
        <f t="shared" si="0"/>
        <v>40911</v>
      </c>
      <c r="D3" s="139">
        <f t="shared" si="0"/>
        <v>40912</v>
      </c>
      <c r="E3" s="139">
        <f t="shared" si="0"/>
        <v>40913</v>
      </c>
      <c r="F3" s="139">
        <f t="shared" si="0"/>
        <v>40914</v>
      </c>
      <c r="G3" s="140">
        <f t="shared" si="0"/>
        <v>40915</v>
      </c>
      <c r="I3" s="1" t="str">
        <f>IF(INDEX(Holiday!$E:$E,ROW(),1)=0,"",INDEX(Holiday!$E:$E,ROW(),1))</f>
        <v/>
      </c>
    </row>
    <row r="4" spans="1:9" ht="24.95" customHeight="1" x14ac:dyDescent="0.15">
      <c r="A4" s="117">
        <f>DATE(YEAR(C1),MONTH(C1),1)-WEEKDAY(DATE(YEAR(C1),MONTH(C1),1))+1</f>
        <v>40909</v>
      </c>
      <c r="B4" s="118">
        <f t="shared" ref="B4:G4" si="1">A4+1</f>
        <v>40910</v>
      </c>
      <c r="C4" s="118">
        <f t="shared" si="1"/>
        <v>40911</v>
      </c>
      <c r="D4" s="118">
        <f t="shared" si="1"/>
        <v>40912</v>
      </c>
      <c r="E4" s="118">
        <f t="shared" si="1"/>
        <v>40913</v>
      </c>
      <c r="F4" s="118">
        <f t="shared" si="1"/>
        <v>40914</v>
      </c>
      <c r="G4" s="119">
        <f t="shared" si="1"/>
        <v>40915</v>
      </c>
      <c r="I4" s="1" t="str">
        <f>IF(INDEX(Holiday!$E:$E,ROW(),1)=0,"",INDEX(Holiday!$E:$E,ROW(),1))</f>
        <v/>
      </c>
    </row>
    <row r="5" spans="1:9" ht="9.9499999999999993" customHeight="1" x14ac:dyDescent="0.15">
      <c r="A5" s="110"/>
      <c r="B5" s="111"/>
      <c r="C5" s="111"/>
      <c r="D5" s="111"/>
      <c r="E5" s="111"/>
      <c r="F5" s="111"/>
      <c r="G5" s="112"/>
      <c r="I5" s="1" t="str">
        <f>IF(INDEX(Holiday!$E:$E,ROW(),1)=0,"",INDEX(Holiday!$E:$E,ROW(),1))</f>
        <v/>
      </c>
    </row>
    <row r="6" spans="1:9" ht="24.95" customHeight="1" x14ac:dyDescent="0.15">
      <c r="A6" s="117">
        <f>G4+1</f>
        <v>40916</v>
      </c>
      <c r="B6" s="118">
        <f t="shared" ref="B6:G6" si="2">A6+1</f>
        <v>40917</v>
      </c>
      <c r="C6" s="118">
        <f t="shared" si="2"/>
        <v>40918</v>
      </c>
      <c r="D6" s="118">
        <f t="shared" si="2"/>
        <v>40919</v>
      </c>
      <c r="E6" s="118">
        <f t="shared" si="2"/>
        <v>40920</v>
      </c>
      <c r="F6" s="118">
        <f t="shared" si="2"/>
        <v>40921</v>
      </c>
      <c r="G6" s="119">
        <f t="shared" si="2"/>
        <v>40922</v>
      </c>
      <c r="I6" s="1" t="str">
        <f>IF(INDEX(Holiday!$E:$E,ROW(),1)=0,"",INDEX(Holiday!$E:$E,ROW(),1))</f>
        <v/>
      </c>
    </row>
    <row r="7" spans="1:9" ht="9.9499999999999993" customHeight="1" x14ac:dyDescent="0.15">
      <c r="A7" s="110"/>
      <c r="B7" s="111"/>
      <c r="C7" s="111"/>
      <c r="D7" s="111"/>
      <c r="E7" s="111"/>
      <c r="F7" s="111"/>
      <c r="G7" s="112"/>
      <c r="I7" s="1" t="str">
        <f>IF(INDEX(Holiday!$E:$E,ROW(),1)=0,"",INDEX(Holiday!$E:$E,ROW(),1))</f>
        <v/>
      </c>
    </row>
    <row r="8" spans="1:9" ht="24.95" customHeight="1" x14ac:dyDescent="0.15">
      <c r="A8" s="117">
        <f>G6+1</f>
        <v>40923</v>
      </c>
      <c r="B8" s="118">
        <f t="shared" ref="B8:G8" si="3">A8+1</f>
        <v>40924</v>
      </c>
      <c r="C8" s="118">
        <f t="shared" si="3"/>
        <v>40925</v>
      </c>
      <c r="D8" s="118">
        <f t="shared" si="3"/>
        <v>40926</v>
      </c>
      <c r="E8" s="118">
        <f t="shared" si="3"/>
        <v>40927</v>
      </c>
      <c r="F8" s="118">
        <f t="shared" si="3"/>
        <v>40928</v>
      </c>
      <c r="G8" s="119">
        <f t="shared" si="3"/>
        <v>40929</v>
      </c>
      <c r="I8" s="1" t="str">
        <f>IF(INDEX(Holiday!$E:$E,ROW(),1)=0,"",INDEX(Holiday!$E:$E,ROW(),1))</f>
        <v/>
      </c>
    </row>
    <row r="9" spans="1:9" ht="9.9499999999999993" customHeight="1" x14ac:dyDescent="0.15">
      <c r="A9" s="110"/>
      <c r="B9" s="111"/>
      <c r="C9" s="111"/>
      <c r="D9" s="111"/>
      <c r="E9" s="111"/>
      <c r="F9" s="111"/>
      <c r="G9" s="112"/>
      <c r="I9" s="1" t="str">
        <f>IF(INDEX(Holiday!$E:$E,ROW(),1)=0,"",INDEX(Holiday!$E:$E,ROW(),1))</f>
        <v/>
      </c>
    </row>
    <row r="10" spans="1:9" ht="24.95" customHeight="1" x14ac:dyDescent="0.15">
      <c r="A10" s="117">
        <f>G8+1</f>
        <v>40930</v>
      </c>
      <c r="B10" s="118">
        <f t="shared" ref="B10:G10" si="4">A10+1</f>
        <v>40931</v>
      </c>
      <c r="C10" s="118">
        <f t="shared" si="4"/>
        <v>40932</v>
      </c>
      <c r="D10" s="118">
        <f t="shared" si="4"/>
        <v>40933</v>
      </c>
      <c r="E10" s="118">
        <f t="shared" si="4"/>
        <v>40934</v>
      </c>
      <c r="F10" s="118">
        <f t="shared" si="4"/>
        <v>40935</v>
      </c>
      <c r="G10" s="119">
        <f t="shared" si="4"/>
        <v>40936</v>
      </c>
      <c r="I10" s="1" t="str">
        <f>IF(INDEX(Holiday!$E:$E,ROW(),1)=0,"",INDEX(Holiday!$E:$E,ROW(),1))</f>
        <v/>
      </c>
    </row>
    <row r="11" spans="1:9" ht="9.9499999999999993" customHeight="1" x14ac:dyDescent="0.15">
      <c r="A11" s="110"/>
      <c r="B11" s="111"/>
      <c r="C11" s="111"/>
      <c r="D11" s="111"/>
      <c r="E11" s="111"/>
      <c r="F11" s="111"/>
      <c r="G11" s="112"/>
      <c r="I11" s="1">
        <f ca="1">IF(INDEX(Holiday!$E:$E,ROW(),1)=0,"",INDEX(Holiday!$E:$E,ROW(),1))</f>
        <v>40544</v>
      </c>
    </row>
    <row r="12" spans="1:9" ht="24.95" customHeight="1" x14ac:dyDescent="0.15">
      <c r="A12" s="117">
        <f>G10+1</f>
        <v>40937</v>
      </c>
      <c r="B12" s="118">
        <f t="shared" ref="B12:G12" si="5">A12+1</f>
        <v>40938</v>
      </c>
      <c r="C12" s="118">
        <f t="shared" si="5"/>
        <v>40939</v>
      </c>
      <c r="D12" s="118">
        <f t="shared" si="5"/>
        <v>40940</v>
      </c>
      <c r="E12" s="118">
        <f t="shared" si="5"/>
        <v>40941</v>
      </c>
      <c r="F12" s="118">
        <f t="shared" si="5"/>
        <v>40942</v>
      </c>
      <c r="G12" s="119">
        <f t="shared" si="5"/>
        <v>40943</v>
      </c>
      <c r="I12" s="1">
        <f ca="1">IF(INDEX(Holiday!$E:$E,ROW(),1)=0,"",INDEX(Holiday!$E:$E,ROW(),1))</f>
        <v>40545</v>
      </c>
    </row>
    <row r="13" spans="1:9" ht="9.9499999999999993" customHeight="1" x14ac:dyDescent="0.15">
      <c r="A13" s="110"/>
      <c r="B13" s="111"/>
      <c r="C13" s="111"/>
      <c r="D13" s="111"/>
      <c r="E13" s="111"/>
      <c r="F13" s="111"/>
      <c r="G13" s="112"/>
      <c r="I13" s="1">
        <f ca="1">IF(INDEX(Holiday!$E:$E,ROW(),1)=0,"",INDEX(Holiday!$E:$E,ROW(),1))</f>
        <v>40546</v>
      </c>
    </row>
    <row r="14" spans="1:9" ht="24.95" customHeight="1" x14ac:dyDescent="0.15">
      <c r="A14" s="117">
        <f>G12+1</f>
        <v>40944</v>
      </c>
      <c r="B14" s="118">
        <f t="shared" ref="B14:G14" si="6">A14+1</f>
        <v>40945</v>
      </c>
      <c r="C14" s="118">
        <f t="shared" si="6"/>
        <v>40946</v>
      </c>
      <c r="D14" s="118">
        <f t="shared" si="6"/>
        <v>40947</v>
      </c>
      <c r="E14" s="118">
        <f t="shared" si="6"/>
        <v>40948</v>
      </c>
      <c r="F14" s="118">
        <f t="shared" si="6"/>
        <v>40949</v>
      </c>
      <c r="G14" s="119">
        <f t="shared" si="6"/>
        <v>40950</v>
      </c>
      <c r="I14" s="1" t="str">
        <f ca="1">IF(INDEX(Holiday!$E:$E,ROW(),1)=0,"",INDEX(Holiday!$E:$E,ROW(),1))</f>
        <v/>
      </c>
    </row>
    <row r="15" spans="1:9" ht="9.9499999999999993" customHeight="1" x14ac:dyDescent="0.15">
      <c r="A15" s="113"/>
      <c r="B15" s="114"/>
      <c r="C15" s="114"/>
      <c r="D15" s="114"/>
      <c r="E15" s="114"/>
      <c r="F15" s="114"/>
      <c r="G15" s="115"/>
      <c r="I15" s="1">
        <f ca="1">IF(INDEX(Holiday!$E:$E,ROW(),1)=0,"",INDEX(Holiday!$E:$E,ROW(),1))</f>
        <v>40553</v>
      </c>
    </row>
    <row r="16" spans="1:9" x14ac:dyDescent="0.15">
      <c r="A16" s="123"/>
      <c r="B16" s="123"/>
      <c r="C16" s="123"/>
      <c r="D16" s="123"/>
      <c r="E16" s="123"/>
      <c r="F16" s="123"/>
      <c r="G16" s="123"/>
      <c r="I16" s="1" t="str">
        <f ca="1">IF(INDEX(Holiday!$E:$E,ROW(),1)=0,"",INDEX(Holiday!$E:$E,ROW(),1))</f>
        <v/>
      </c>
    </row>
    <row r="17" spans="1:9" ht="39.950000000000003" customHeight="1" x14ac:dyDescent="0.5">
      <c r="A17" s="313">
        <f>C17</f>
        <v>40940</v>
      </c>
      <c r="B17" s="313"/>
      <c r="C17" s="315">
        <f>DATE(YEAR(C1),MONTH(C1)+1,1)</f>
        <v>40940</v>
      </c>
      <c r="D17" s="315"/>
      <c r="E17" s="315"/>
      <c r="F17" s="314">
        <f>A17</f>
        <v>40940</v>
      </c>
      <c r="G17" s="314"/>
      <c r="I17" s="1">
        <f ca="1">IF(INDEX(Holiday!$E:$E,ROW(),1)=0,"",INDEX(Holiday!$E:$E,ROW(),1))</f>
        <v>40585</v>
      </c>
    </row>
    <row r="18" spans="1:9" x14ac:dyDescent="0.15">
      <c r="A18" s="120"/>
      <c r="B18" s="121"/>
      <c r="C18" s="315"/>
      <c r="D18" s="315"/>
      <c r="E18" s="315"/>
      <c r="F18" s="122"/>
      <c r="G18" s="122"/>
      <c r="I18" s="1" t="str">
        <f ca="1">IF(INDEX(Holiday!$E:$E,ROW(),1)=0,"",INDEX(Holiday!$E:$E,ROW(),1))</f>
        <v/>
      </c>
    </row>
    <row r="19" spans="1:9" ht="15" customHeight="1" x14ac:dyDescent="0.15">
      <c r="A19" s="138">
        <f>A20</f>
        <v>40937</v>
      </c>
      <c r="B19" s="139">
        <f t="shared" ref="B19:G19" si="7">B20</f>
        <v>40938</v>
      </c>
      <c r="C19" s="139">
        <f t="shared" si="7"/>
        <v>40939</v>
      </c>
      <c r="D19" s="139">
        <f t="shared" si="7"/>
        <v>40940</v>
      </c>
      <c r="E19" s="139">
        <f t="shared" si="7"/>
        <v>40941</v>
      </c>
      <c r="F19" s="139">
        <f t="shared" si="7"/>
        <v>40942</v>
      </c>
      <c r="G19" s="140">
        <f t="shared" si="7"/>
        <v>40943</v>
      </c>
      <c r="I19" s="1">
        <f ca="1">IF(INDEX(Holiday!$E:$E,ROW(),1)=0,"",INDEX(Holiday!$E:$E,ROW(),1))</f>
        <v>40623</v>
      </c>
    </row>
    <row r="20" spans="1:9" ht="24.95" customHeight="1" x14ac:dyDescent="0.15">
      <c r="A20" s="117">
        <f>DATE(YEAR(C17),MONTH(C17),1)-WEEKDAY(DATE(YEAR(C17),MONTH(C17),1))+1</f>
        <v>40937</v>
      </c>
      <c r="B20" s="118">
        <f t="shared" ref="B20:G20" si="8">A20+1</f>
        <v>40938</v>
      </c>
      <c r="C20" s="118">
        <f t="shared" si="8"/>
        <v>40939</v>
      </c>
      <c r="D20" s="118">
        <f t="shared" si="8"/>
        <v>40940</v>
      </c>
      <c r="E20" s="118">
        <f t="shared" si="8"/>
        <v>40941</v>
      </c>
      <c r="F20" s="118">
        <f t="shared" si="8"/>
        <v>40942</v>
      </c>
      <c r="G20" s="119">
        <f t="shared" si="8"/>
        <v>40943</v>
      </c>
      <c r="I20" s="1" t="str">
        <f ca="1">IF(INDEX(Holiday!$E:$E,ROW(),1)=0,"",INDEX(Holiday!$E:$E,ROW(),1))</f>
        <v/>
      </c>
    </row>
    <row r="21" spans="1:9" ht="9.9499999999999993" customHeight="1" x14ac:dyDescent="0.15">
      <c r="A21" s="110"/>
      <c r="B21" s="111"/>
      <c r="C21" s="111"/>
      <c r="D21" s="111"/>
      <c r="E21" s="111"/>
      <c r="F21" s="111"/>
      <c r="G21" s="112"/>
      <c r="I21" s="1">
        <f ca="1">IF(INDEX(Holiday!$E:$E,ROW(),1)=0,"",INDEX(Holiday!$E:$E,ROW(),1))</f>
        <v>40662</v>
      </c>
    </row>
    <row r="22" spans="1:9" ht="24.95" customHeight="1" x14ac:dyDescent="0.15">
      <c r="A22" s="117">
        <f>G20+1</f>
        <v>40944</v>
      </c>
      <c r="B22" s="118">
        <f t="shared" ref="B22:G22" si="9">A22+1</f>
        <v>40945</v>
      </c>
      <c r="C22" s="118">
        <f t="shared" si="9"/>
        <v>40946</v>
      </c>
      <c r="D22" s="118">
        <f t="shared" si="9"/>
        <v>40947</v>
      </c>
      <c r="E22" s="118">
        <f t="shared" si="9"/>
        <v>40948</v>
      </c>
      <c r="F22" s="118">
        <f t="shared" si="9"/>
        <v>40949</v>
      </c>
      <c r="G22" s="119">
        <f t="shared" si="9"/>
        <v>40950</v>
      </c>
      <c r="I22" s="1" t="str">
        <f ca="1">IF(INDEX(Holiday!$E:$E,ROW(),1)=0,"",INDEX(Holiday!$E:$E,ROW(),1))</f>
        <v/>
      </c>
    </row>
    <row r="23" spans="1:9" ht="9.9499999999999993" customHeight="1" x14ac:dyDescent="0.15">
      <c r="A23" s="110"/>
      <c r="B23" s="111"/>
      <c r="C23" s="111"/>
      <c r="D23" s="111"/>
      <c r="E23" s="111"/>
      <c r="F23" s="111"/>
      <c r="G23" s="112"/>
      <c r="I23" s="1" t="str">
        <f ca="1">IF(INDEX(Holiday!$E:$E,ROW(),1)=0,"",INDEX(Holiday!$E:$E,ROW(),1))</f>
        <v/>
      </c>
    </row>
    <row r="24" spans="1:9" ht="24.95" customHeight="1" x14ac:dyDescent="0.15">
      <c r="A24" s="117">
        <f>G22+1</f>
        <v>40951</v>
      </c>
      <c r="B24" s="118">
        <f t="shared" ref="B24:G24" si="10">A24+1</f>
        <v>40952</v>
      </c>
      <c r="C24" s="118">
        <f t="shared" si="10"/>
        <v>40953</v>
      </c>
      <c r="D24" s="118">
        <f t="shared" si="10"/>
        <v>40954</v>
      </c>
      <c r="E24" s="118">
        <f t="shared" si="10"/>
        <v>40955</v>
      </c>
      <c r="F24" s="118">
        <f t="shared" si="10"/>
        <v>40956</v>
      </c>
      <c r="G24" s="119">
        <f t="shared" si="10"/>
        <v>40957</v>
      </c>
      <c r="I24" s="1">
        <f ca="1">IF(INDEX(Holiday!$E:$E,ROW(),1)=0,"",INDEX(Holiday!$E:$E,ROW(),1))</f>
        <v>40666</v>
      </c>
    </row>
    <row r="25" spans="1:9" ht="9.9499999999999993" customHeight="1" x14ac:dyDescent="0.15">
      <c r="A25" s="110"/>
      <c r="B25" s="111"/>
      <c r="C25" s="111"/>
      <c r="D25" s="111"/>
      <c r="E25" s="111"/>
      <c r="F25" s="111"/>
      <c r="G25" s="112"/>
      <c r="I25" s="1">
        <f ca="1">IF(INDEX(Holiday!$E:$E,ROW(),1)=0,"",INDEX(Holiday!$E:$E,ROW(),1))</f>
        <v>40667</v>
      </c>
    </row>
    <row r="26" spans="1:9" ht="24.95" customHeight="1" x14ac:dyDescent="0.15">
      <c r="A26" s="117">
        <f>G24+1</f>
        <v>40958</v>
      </c>
      <c r="B26" s="118">
        <f t="shared" ref="B26:G26" si="11">A26+1</f>
        <v>40959</v>
      </c>
      <c r="C26" s="118">
        <f t="shared" si="11"/>
        <v>40960</v>
      </c>
      <c r="D26" s="118">
        <f t="shared" si="11"/>
        <v>40961</v>
      </c>
      <c r="E26" s="118">
        <f t="shared" si="11"/>
        <v>40962</v>
      </c>
      <c r="F26" s="118">
        <f t="shared" si="11"/>
        <v>40963</v>
      </c>
      <c r="G26" s="119">
        <f t="shared" si="11"/>
        <v>40964</v>
      </c>
      <c r="I26" s="1">
        <f ca="1">IF(INDEX(Holiday!$E:$E,ROW(),1)=0,"",INDEX(Holiday!$E:$E,ROW(),1))</f>
        <v>40668</v>
      </c>
    </row>
    <row r="27" spans="1:9" ht="9.9499999999999993" customHeight="1" x14ac:dyDescent="0.15">
      <c r="A27" s="110"/>
      <c r="B27" s="111"/>
      <c r="C27" s="111"/>
      <c r="D27" s="111"/>
      <c r="E27" s="111"/>
      <c r="F27" s="111"/>
      <c r="G27" s="112"/>
      <c r="I27" s="1" t="str">
        <f ca="1">IF(INDEX(Holiday!$E:$E,ROW(),1)=0,"",INDEX(Holiday!$E:$E,ROW(),1))</f>
        <v/>
      </c>
    </row>
    <row r="28" spans="1:9" ht="24.95" customHeight="1" x14ac:dyDescent="0.15">
      <c r="A28" s="117">
        <f>G26+1</f>
        <v>40965</v>
      </c>
      <c r="B28" s="118">
        <f t="shared" ref="B28:G28" si="12">A28+1</f>
        <v>40966</v>
      </c>
      <c r="C28" s="118">
        <f t="shared" si="12"/>
        <v>40967</v>
      </c>
      <c r="D28" s="118">
        <f t="shared" si="12"/>
        <v>40968</v>
      </c>
      <c r="E28" s="118">
        <f t="shared" si="12"/>
        <v>40969</v>
      </c>
      <c r="F28" s="118">
        <f t="shared" si="12"/>
        <v>40970</v>
      </c>
      <c r="G28" s="119">
        <f t="shared" si="12"/>
        <v>40971</v>
      </c>
      <c r="I28" s="1">
        <f ca="1">IF(INDEX(Holiday!$E:$E,ROW(),1)=0,"",INDEX(Holiday!$E:$E,ROW(),1))</f>
        <v>40742</v>
      </c>
    </row>
    <row r="29" spans="1:9" ht="9.9499999999999993" customHeight="1" x14ac:dyDescent="0.15">
      <c r="A29" s="110"/>
      <c r="B29" s="111"/>
      <c r="C29" s="111"/>
      <c r="D29" s="111"/>
      <c r="E29" s="111"/>
      <c r="F29" s="111"/>
      <c r="G29" s="112"/>
      <c r="I29" s="1" t="str">
        <f ca="1">IF(INDEX(Holiday!$E:$E,ROW(),1)=0,"",INDEX(Holiday!$E:$E,ROW(),1))</f>
        <v/>
      </c>
    </row>
    <row r="30" spans="1:9" ht="24.95" customHeight="1" x14ac:dyDescent="0.15">
      <c r="A30" s="117">
        <f>G28+1</f>
        <v>40972</v>
      </c>
      <c r="B30" s="118">
        <f t="shared" ref="B30:G30" si="13">A30+1</f>
        <v>40973</v>
      </c>
      <c r="C30" s="118">
        <f t="shared" si="13"/>
        <v>40974</v>
      </c>
      <c r="D30" s="118">
        <f t="shared" si="13"/>
        <v>40975</v>
      </c>
      <c r="E30" s="118">
        <f t="shared" si="13"/>
        <v>40976</v>
      </c>
      <c r="F30" s="118">
        <f t="shared" si="13"/>
        <v>40977</v>
      </c>
      <c r="G30" s="119">
        <f t="shared" si="13"/>
        <v>40978</v>
      </c>
      <c r="I30" s="1">
        <f ca="1">IF(INDEX(Holiday!$E:$E,ROW(),1)=0,"",INDEX(Holiday!$E:$E,ROW(),1))</f>
        <v>40805</v>
      </c>
    </row>
    <row r="31" spans="1:9" ht="9.75" customHeight="1" x14ac:dyDescent="0.15">
      <c r="A31" s="113"/>
      <c r="B31" s="114"/>
      <c r="C31" s="114"/>
      <c r="D31" s="114"/>
      <c r="E31" s="114"/>
      <c r="F31" s="114"/>
      <c r="G31" s="115"/>
      <c r="I31" s="1" t="str">
        <f ca="1">IF(INDEX(Holiday!$E:$E,ROW(),1)=0,"",INDEX(Holiday!$E:$E,ROW(),1))</f>
        <v/>
      </c>
    </row>
    <row r="32" spans="1:9" x14ac:dyDescent="0.15">
      <c r="A32" s="123"/>
      <c r="B32" s="123"/>
      <c r="C32" s="123"/>
      <c r="D32" s="123"/>
      <c r="E32" s="123"/>
      <c r="F32" s="123"/>
      <c r="G32" s="123"/>
      <c r="I32" s="1">
        <f ca="1">IF(INDEX(Holiday!$E:$E,ROW(),1)=0,"",INDEX(Holiday!$E:$E,ROW(),1))</f>
        <v>40809</v>
      </c>
    </row>
    <row r="33" spans="1:9" ht="39.950000000000003" customHeight="1" x14ac:dyDescent="0.5">
      <c r="A33" s="313">
        <f>C33</f>
        <v>40969</v>
      </c>
      <c r="B33" s="313"/>
      <c r="C33" s="315">
        <f>DATE(YEAR(C17),MONTH(C17)+1,1)</f>
        <v>40969</v>
      </c>
      <c r="D33" s="315"/>
      <c r="E33" s="315"/>
      <c r="F33" s="314">
        <f>A33</f>
        <v>40969</v>
      </c>
      <c r="G33" s="314"/>
      <c r="I33" s="1" t="str">
        <f ca="1">IF(INDEX(Holiday!$E:$E,ROW(),1)=0,"",INDEX(Holiday!$E:$E,ROW(),1))</f>
        <v/>
      </c>
    </row>
    <row r="34" spans="1:9" x14ac:dyDescent="0.15">
      <c r="A34" s="120"/>
      <c r="B34" s="121"/>
      <c r="C34" s="315"/>
      <c r="D34" s="315"/>
      <c r="E34" s="315"/>
      <c r="F34" s="122"/>
      <c r="G34" s="122"/>
      <c r="I34" s="1">
        <f ca="1">IF(INDEX(Holiday!$E:$E,ROW(),1)=0,"",INDEX(Holiday!$E:$E,ROW(),1))</f>
        <v>40826</v>
      </c>
    </row>
    <row r="35" spans="1:9" ht="15" customHeight="1" x14ac:dyDescent="0.15">
      <c r="A35" s="138">
        <f>A36</f>
        <v>40965</v>
      </c>
      <c r="B35" s="139">
        <f t="shared" ref="B35:G35" si="14">B36</f>
        <v>40966</v>
      </c>
      <c r="C35" s="139">
        <f t="shared" si="14"/>
        <v>40967</v>
      </c>
      <c r="D35" s="139">
        <f t="shared" si="14"/>
        <v>40968</v>
      </c>
      <c r="E35" s="139">
        <f t="shared" si="14"/>
        <v>40969</v>
      </c>
      <c r="F35" s="139">
        <f t="shared" si="14"/>
        <v>40970</v>
      </c>
      <c r="G35" s="140">
        <f t="shared" si="14"/>
        <v>40971</v>
      </c>
      <c r="I35" s="1" t="str">
        <f ca="1">IF(INDEX(Holiday!$E:$E,ROW(),1)=0,"",INDEX(Holiday!$E:$E,ROW(),1))</f>
        <v/>
      </c>
    </row>
    <row r="36" spans="1:9" ht="24.95" customHeight="1" x14ac:dyDescent="0.15">
      <c r="A36" s="117">
        <f>DATE(YEAR(C33),MONTH(C33),1)-WEEKDAY(DATE(YEAR(C33),MONTH(C33),1))+1</f>
        <v>40965</v>
      </c>
      <c r="B36" s="118">
        <f t="shared" ref="B36:G36" si="15">A36+1</f>
        <v>40966</v>
      </c>
      <c r="C36" s="118">
        <f t="shared" si="15"/>
        <v>40967</v>
      </c>
      <c r="D36" s="118">
        <f t="shared" si="15"/>
        <v>40968</v>
      </c>
      <c r="E36" s="118">
        <f t="shared" si="15"/>
        <v>40969</v>
      </c>
      <c r="F36" s="118">
        <f t="shared" si="15"/>
        <v>40970</v>
      </c>
      <c r="G36" s="119">
        <f t="shared" si="15"/>
        <v>40971</v>
      </c>
      <c r="I36" s="1">
        <f ca="1">IF(INDEX(Holiday!$E:$E,ROW(),1)=0,"",INDEX(Holiday!$E:$E,ROW(),1))</f>
        <v>40850</v>
      </c>
    </row>
    <row r="37" spans="1:9" ht="9.9499999999999993" customHeight="1" x14ac:dyDescent="0.15">
      <c r="A37" s="110"/>
      <c r="B37" s="111"/>
      <c r="C37" s="111"/>
      <c r="D37" s="111"/>
      <c r="E37" s="111"/>
      <c r="F37" s="111"/>
      <c r="G37" s="112"/>
      <c r="I37" s="1" t="str">
        <f ca="1">IF(INDEX(Holiday!$E:$E,ROW(),1)=0,"",INDEX(Holiday!$E:$E,ROW(),1))</f>
        <v/>
      </c>
    </row>
    <row r="38" spans="1:9" ht="24.95" customHeight="1" x14ac:dyDescent="0.15">
      <c r="A38" s="117">
        <f>G36+1</f>
        <v>40972</v>
      </c>
      <c r="B38" s="118">
        <f t="shared" ref="B38:G38" si="16">A38+1</f>
        <v>40973</v>
      </c>
      <c r="C38" s="118">
        <f t="shared" si="16"/>
        <v>40974</v>
      </c>
      <c r="D38" s="118">
        <f t="shared" si="16"/>
        <v>40975</v>
      </c>
      <c r="E38" s="118">
        <f t="shared" si="16"/>
        <v>40976</v>
      </c>
      <c r="F38" s="118">
        <f t="shared" si="16"/>
        <v>40977</v>
      </c>
      <c r="G38" s="119">
        <f t="shared" si="16"/>
        <v>40978</v>
      </c>
      <c r="I38" s="1">
        <f ca="1">IF(INDEX(Holiday!$E:$E,ROW(),1)=0,"",INDEX(Holiday!$E:$E,ROW(),1))</f>
        <v>40870</v>
      </c>
    </row>
    <row r="39" spans="1:9" ht="9.9499999999999993" customHeight="1" x14ac:dyDescent="0.15">
      <c r="A39" s="110"/>
      <c r="B39" s="111"/>
      <c r="C39" s="111"/>
      <c r="D39" s="111"/>
      <c r="E39" s="111"/>
      <c r="F39" s="111"/>
      <c r="G39" s="112"/>
      <c r="I39" s="1" t="str">
        <f ca="1">IF(INDEX(Holiday!$E:$E,ROW(),1)=0,"",INDEX(Holiday!$E:$E,ROW(),1))</f>
        <v/>
      </c>
    </row>
    <row r="40" spans="1:9" ht="24.95" customHeight="1" x14ac:dyDescent="0.15">
      <c r="A40" s="117">
        <f>G38+1</f>
        <v>40979</v>
      </c>
      <c r="B40" s="118">
        <f t="shared" ref="B40:G40" si="17">A40+1</f>
        <v>40980</v>
      </c>
      <c r="C40" s="118">
        <f t="shared" si="17"/>
        <v>40981</v>
      </c>
      <c r="D40" s="118">
        <f t="shared" si="17"/>
        <v>40982</v>
      </c>
      <c r="E40" s="118">
        <f t="shared" si="17"/>
        <v>40983</v>
      </c>
      <c r="F40" s="118">
        <f t="shared" si="17"/>
        <v>40984</v>
      </c>
      <c r="G40" s="119">
        <f t="shared" si="17"/>
        <v>40985</v>
      </c>
      <c r="I40" s="1">
        <f ca="1">IF(INDEX(Holiday!$E:$E,ROW(),1)=0,"",INDEX(Holiday!$E:$E,ROW(),1))</f>
        <v>40900</v>
      </c>
    </row>
    <row r="41" spans="1:9" ht="9.9499999999999993" customHeight="1" x14ac:dyDescent="0.15">
      <c r="A41" s="110"/>
      <c r="B41" s="111"/>
      <c r="C41" s="111"/>
      <c r="D41" s="111"/>
      <c r="E41" s="111"/>
      <c r="F41" s="111"/>
      <c r="G41" s="112"/>
      <c r="I41" s="1" t="str">
        <f ca="1">IF(INDEX(Holiday!$E:$E,ROW(),1)=0,"",INDEX(Holiday!$E:$E,ROW(),1))</f>
        <v/>
      </c>
    </row>
    <row r="42" spans="1:9" ht="24.95" customHeight="1" x14ac:dyDescent="0.15">
      <c r="A42" s="117">
        <f>G40+1</f>
        <v>40986</v>
      </c>
      <c r="B42" s="118">
        <f t="shared" ref="B42:G42" si="18">A42+1</f>
        <v>40987</v>
      </c>
      <c r="C42" s="118">
        <f t="shared" si="18"/>
        <v>40988</v>
      </c>
      <c r="D42" s="118">
        <f t="shared" si="18"/>
        <v>40989</v>
      </c>
      <c r="E42" s="118">
        <f t="shared" si="18"/>
        <v>40990</v>
      </c>
      <c r="F42" s="118">
        <f t="shared" si="18"/>
        <v>40991</v>
      </c>
      <c r="G42" s="119">
        <f t="shared" si="18"/>
        <v>40992</v>
      </c>
      <c r="I42" s="1">
        <f ca="1">IF(INDEX(Holiday!$E:$E,ROW(),1)=0,"",INDEX(Holiday!$E:$E,ROW(),1))</f>
        <v>40907</v>
      </c>
    </row>
    <row r="43" spans="1:9" ht="9.9499999999999993" customHeight="1" x14ac:dyDescent="0.15">
      <c r="A43" s="110"/>
      <c r="B43" s="111"/>
      <c r="C43" s="111"/>
      <c r="D43" s="111"/>
      <c r="E43" s="111"/>
      <c r="F43" s="111"/>
      <c r="G43" s="112"/>
      <c r="I43" s="1">
        <f ca="1">IF(INDEX(Holiday!$E:$E,ROW(),1)=0,"",INDEX(Holiday!$E:$E,ROW(),1))</f>
        <v>40908</v>
      </c>
    </row>
    <row r="44" spans="1:9" ht="24.95" customHeight="1" x14ac:dyDescent="0.15">
      <c r="A44" s="117">
        <f>G42+1</f>
        <v>40993</v>
      </c>
      <c r="B44" s="118">
        <f t="shared" ref="B44:G44" si="19">A44+1</f>
        <v>40994</v>
      </c>
      <c r="C44" s="118">
        <f t="shared" si="19"/>
        <v>40995</v>
      </c>
      <c r="D44" s="118">
        <f t="shared" si="19"/>
        <v>40996</v>
      </c>
      <c r="E44" s="118">
        <f t="shared" si="19"/>
        <v>40997</v>
      </c>
      <c r="F44" s="118">
        <f t="shared" si="19"/>
        <v>40998</v>
      </c>
      <c r="G44" s="119">
        <f t="shared" si="19"/>
        <v>40999</v>
      </c>
      <c r="I44" s="1">
        <f ca="1">IF(INDEX(Holiday!$E:$E,ROW(),1)=0,"",INDEX(Holiday!$E:$E,ROW(),1))</f>
        <v>40909</v>
      </c>
    </row>
    <row r="45" spans="1:9" ht="9.9499999999999993" customHeight="1" x14ac:dyDescent="0.15">
      <c r="A45" s="110"/>
      <c r="B45" s="111"/>
      <c r="C45" s="111"/>
      <c r="D45" s="111"/>
      <c r="E45" s="111"/>
      <c r="F45" s="111"/>
      <c r="G45" s="112"/>
      <c r="I45" s="1">
        <f ca="1">IF(INDEX(Holiday!$E:$E,ROW(),1)=0,"",INDEX(Holiday!$E:$E,ROW(),1))</f>
        <v>40910</v>
      </c>
    </row>
    <row r="46" spans="1:9" ht="24.95" customHeight="1" x14ac:dyDescent="0.15">
      <c r="A46" s="117">
        <f>G44+1</f>
        <v>41000</v>
      </c>
      <c r="B46" s="118">
        <f t="shared" ref="B46:G46" si="20">A46+1</f>
        <v>41001</v>
      </c>
      <c r="C46" s="118">
        <f t="shared" si="20"/>
        <v>41002</v>
      </c>
      <c r="D46" s="118">
        <f t="shared" si="20"/>
        <v>41003</v>
      </c>
      <c r="E46" s="118">
        <f t="shared" si="20"/>
        <v>41004</v>
      </c>
      <c r="F46" s="118">
        <f t="shared" si="20"/>
        <v>41005</v>
      </c>
      <c r="G46" s="119">
        <f t="shared" si="20"/>
        <v>41006</v>
      </c>
      <c r="I46" s="1">
        <f ca="1">IF(INDEX(Holiday!$E:$E,ROW(),1)=0,"",INDEX(Holiday!$E:$E,ROW(),1))</f>
        <v>40911</v>
      </c>
    </row>
    <row r="47" spans="1:9" ht="9.9499999999999993" customHeight="1" x14ac:dyDescent="0.15">
      <c r="A47" s="113"/>
      <c r="B47" s="114"/>
      <c r="C47" s="114"/>
      <c r="D47" s="114"/>
      <c r="E47" s="114"/>
      <c r="F47" s="114"/>
      <c r="G47" s="115"/>
      <c r="I47" s="1" t="str">
        <f ca="1">IF(INDEX(Holiday!$E:$E,ROW(),1)=0,"",INDEX(Holiday!$E:$E,ROW(),1))</f>
        <v/>
      </c>
    </row>
    <row r="48" spans="1:9" x14ac:dyDescent="0.15">
      <c r="A48" s="124"/>
      <c r="B48" s="124"/>
      <c r="C48" s="124"/>
      <c r="D48" s="124"/>
      <c r="E48" s="124"/>
      <c r="F48" s="124"/>
      <c r="G48" s="124"/>
      <c r="I48" s="1">
        <f ca="1">IF(INDEX(Holiday!$E:$E,ROW(),1)=0,"",INDEX(Holiday!$E:$E,ROW(),1))</f>
        <v>40917</v>
      </c>
    </row>
    <row r="49" spans="1:9" x14ac:dyDescent="0.15">
      <c r="A49" s="124"/>
      <c r="B49" s="124"/>
      <c r="C49" s="316" t="str">
        <f>IF(INDEX(組織名!$1:$1048576,1,2)=0,"",INDEX(組織名!$1:$1048576,1,2))</f>
        <v>xls-hashimoto</v>
      </c>
      <c r="D49" s="316"/>
      <c r="E49" s="316"/>
      <c r="F49" s="124"/>
      <c r="G49" s="124"/>
      <c r="I49" s="1" t="str">
        <f ca="1">IF(INDEX(Holiday!$E:$E,ROW(),1)=0,"",INDEX(Holiday!$E:$E,ROW(),1))</f>
        <v/>
      </c>
    </row>
    <row r="50" spans="1:9" x14ac:dyDescent="0.15">
      <c r="I50" s="1">
        <f ca="1">IF(INDEX(Holiday!$E:$E,ROW(),1)=0,"",INDEX(Holiday!$E:$E,ROW(),1))</f>
        <v>40950</v>
      </c>
    </row>
    <row r="51" spans="1:9" x14ac:dyDescent="0.15">
      <c r="I51" s="1" t="str">
        <f ca="1">IF(INDEX(Holiday!$E:$E,ROW(),1)=0,"",INDEX(Holiday!$E:$E,ROW(),1))</f>
        <v/>
      </c>
    </row>
    <row r="52" spans="1:9" x14ac:dyDescent="0.15">
      <c r="I52" s="1">
        <f ca="1">IF(INDEX(Holiday!$E:$E,ROW(),1)=0,"",INDEX(Holiday!$E:$E,ROW(),1))</f>
        <v>40988</v>
      </c>
    </row>
    <row r="53" spans="1:9" x14ac:dyDescent="0.15">
      <c r="I53" s="1" t="str">
        <f ca="1">IF(INDEX(Holiday!$E:$E,ROW(),1)=0,"",INDEX(Holiday!$E:$E,ROW(),1))</f>
        <v/>
      </c>
    </row>
    <row r="54" spans="1:9" x14ac:dyDescent="0.15">
      <c r="I54" s="1">
        <f ca="1">IF(INDEX(Holiday!$E:$E,ROW(),1)=0,"",INDEX(Holiday!$E:$E,ROW(),1))</f>
        <v>41028</v>
      </c>
    </row>
    <row r="55" spans="1:9" x14ac:dyDescent="0.15">
      <c r="I55" s="1">
        <f ca="1">IF(INDEX(Holiday!$E:$E,ROW(),1)=0,"",INDEX(Holiday!$E:$E,ROW(),1))</f>
        <v>41029</v>
      </c>
    </row>
    <row r="56" spans="1:9" x14ac:dyDescent="0.15">
      <c r="I56" s="1" t="str">
        <f ca="1">IF(INDEX(Holiday!$E:$E,ROW(),1)=0,"",INDEX(Holiday!$E:$E,ROW(),1))</f>
        <v/>
      </c>
    </row>
    <row r="57" spans="1:9" x14ac:dyDescent="0.15">
      <c r="I57" s="1">
        <f ca="1">IF(INDEX(Holiday!$E:$E,ROW(),1)=0,"",INDEX(Holiday!$E:$E,ROW(),1))</f>
        <v>41032</v>
      </c>
    </row>
    <row r="58" spans="1:9" x14ac:dyDescent="0.15">
      <c r="I58" s="1">
        <f ca="1">IF(INDEX(Holiday!$E:$E,ROW(),1)=0,"",INDEX(Holiday!$E:$E,ROW(),1))</f>
        <v>41033</v>
      </c>
    </row>
    <row r="59" spans="1:9" x14ac:dyDescent="0.15">
      <c r="I59" s="1">
        <f ca="1">IF(INDEX(Holiday!$E:$E,ROW(),1)=0,"",INDEX(Holiday!$E:$E,ROW(),1))</f>
        <v>41034</v>
      </c>
    </row>
    <row r="60" spans="1:9" x14ac:dyDescent="0.15">
      <c r="I60" s="1" t="str">
        <f ca="1">IF(INDEX(Holiday!$E:$E,ROW(),1)=0,"",INDEX(Holiday!$E:$E,ROW(),1))</f>
        <v/>
      </c>
    </row>
    <row r="61" spans="1:9" x14ac:dyDescent="0.15">
      <c r="I61" s="1">
        <f ca="1">IF(INDEX(Holiday!$E:$E,ROW(),1)=0,"",INDEX(Holiday!$E:$E,ROW(),1))</f>
        <v>41106</v>
      </c>
    </row>
    <row r="62" spans="1:9" x14ac:dyDescent="0.15">
      <c r="I62" s="1" t="str">
        <f ca="1">IF(INDEX(Holiday!$E:$E,ROW(),1)=0,"",INDEX(Holiday!$E:$E,ROW(),1))</f>
        <v/>
      </c>
    </row>
    <row r="63" spans="1:9" x14ac:dyDescent="0.15">
      <c r="I63" s="1">
        <f ca="1">IF(INDEX(Holiday!$E:$E,ROW(),1)=0,"",INDEX(Holiday!$E:$E,ROW(),1))</f>
        <v>41169</v>
      </c>
    </row>
    <row r="64" spans="1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</sheetData>
  <sheetCalcPr fullCalcOnLoad="1"/>
  <mergeCells count="10">
    <mergeCell ref="C49:E49"/>
    <mergeCell ref="A33:B33"/>
    <mergeCell ref="F33:G33"/>
    <mergeCell ref="C33:E34"/>
    <mergeCell ref="A1:B1"/>
    <mergeCell ref="F1:G1"/>
    <mergeCell ref="A17:B17"/>
    <mergeCell ref="F17:G17"/>
    <mergeCell ref="C1:E2"/>
    <mergeCell ref="C17:E18"/>
  </mergeCells>
  <phoneticPr fontId="1"/>
  <conditionalFormatting sqref="A47:G47 A21:G21 A23:G23 A25:G25 A27:G27 A29:G29 A31:G31 A37:G37 A39:G39 A41:G41 A43:G43 A45:G45 A15:G15 A13:G13 A11:G11 A9:G9 A7:G7 A5:G5">
    <cfRule type="expression" dxfId="18" priority="1" stopIfTrue="1">
      <formula>MONTH(A5)&lt;&gt;MONTH($C$1)</formula>
    </cfRule>
    <cfRule type="expression" dxfId="17" priority="2" stopIfTrue="1">
      <formula>AND(MONTH(A5)=MONTH($C$1),NOT(ISERROR(MATCH(A5,$I$1:$I$128,0))))</formula>
    </cfRule>
  </conditionalFormatting>
  <conditionalFormatting sqref="A4:G4 A6:G6 A8:G8 A10:G10 A12:G12 A14:G14">
    <cfRule type="expression" dxfId="16" priority="3" stopIfTrue="1">
      <formula>MONTH(A4)&lt;&gt;MONTH($C$1)</formula>
    </cfRule>
    <cfRule type="expression" dxfId="15" priority="4" stopIfTrue="1">
      <formula>AND(MONTH(A4)=MONTH($C$1),NOT(ISERROR(MATCH(A4,$I$1:$I$150,0))))</formula>
    </cfRule>
  </conditionalFormatting>
  <conditionalFormatting sqref="A20:G20 A22:G22 A24:G24 A26:G26 A28:G28 A30:G30">
    <cfRule type="expression" dxfId="14" priority="5" stopIfTrue="1">
      <formula>MONTH(A20)&lt;&gt;MONTH($C$17)</formula>
    </cfRule>
    <cfRule type="expression" dxfId="13" priority="6" stopIfTrue="1">
      <formula>AND(MONTH(A20)=MONTH($C$17),NOT(ISERROR(MATCH(A20,$I$1:$I$150,0))))</formula>
    </cfRule>
  </conditionalFormatting>
  <conditionalFormatting sqref="A36:G36 A38:G38 A40:G40 A42:G42 A44:G44 A46:G46">
    <cfRule type="expression" dxfId="12" priority="7" stopIfTrue="1">
      <formula>MONTH(A36)&lt;&gt;MONTH($C$33)</formula>
    </cfRule>
    <cfRule type="expression" dxfId="11" priority="8" stopIfTrue="1">
      <formula>AND(MONTH(A36)=MONTH($C$33),NOT(ISERROR(MATCH(A36,$I$1:$I$150,0))))</formula>
    </cfRule>
  </conditionalFormatting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4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66675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8194" r:id="rId4" name="SpinButton2"/>
      </mc:Fallback>
    </mc:AlternateContent>
    <mc:AlternateContent xmlns:mc="http://schemas.openxmlformats.org/markup-compatibility/2006">
      <mc:Choice Requires="x14">
        <control shapeId="8193" r:id="rId6" name="SpinButton1">
          <controlPr defaultSize="0" print="0" autoLine="0" linkedCell="Holiday!B2" r:id="rId5">
            <anchor moveWithCells="1">
              <from>
                <xdr:col>5</xdr:col>
                <xdr:colOff>0</xdr:colOff>
                <xdr:row>0</xdr:row>
                <xdr:rowOff>66675</xdr:rowOff>
              </from>
              <to>
                <xdr:col>5</xdr:col>
                <xdr:colOff>685800</xdr:colOff>
                <xdr:row>1</xdr:row>
                <xdr:rowOff>0</xdr:rowOff>
              </to>
            </anchor>
          </controlPr>
        </control>
      </mc:Choice>
      <mc:Fallback>
        <control shapeId="8193" r:id="rId6" name="Spin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F1:R122"/>
  <sheetViews>
    <sheetView showGridLines="0" view="pageBreakPreview" zoomScaleNormal="100" workbookViewId="0">
      <pane ySplit="4" topLeftCell="A5" activePane="bottomLeft" state="frozen"/>
      <selection pane="bottomLeft" activeCell="L1" sqref="L1:M3"/>
    </sheetView>
  </sheetViews>
  <sheetFormatPr defaultRowHeight="14.25" x14ac:dyDescent="0.15"/>
  <cols>
    <col min="1" max="7" width="9.625" customWidth="1"/>
    <col min="8" max="9" width="2.625" customWidth="1"/>
    <col min="10" max="16" width="9.625" customWidth="1"/>
    <col min="18" max="18" width="10.625" style="3" customWidth="1"/>
  </cols>
  <sheetData>
    <row r="1" spans="10:18" ht="30" customHeight="1" x14ac:dyDescent="0.35">
      <c r="J1" s="320">
        <f>L1</f>
        <v>40909</v>
      </c>
      <c r="K1" s="320"/>
      <c r="L1" s="312">
        <f>DATE(Holiday!B1,Holiday!B2,1)</f>
        <v>40909</v>
      </c>
      <c r="M1" s="312"/>
      <c r="N1" s="128"/>
      <c r="R1" s="1" t="str">
        <f>IF(INDEX(Holiday!$E:$E,ROW(),1)=0,"",INDEX(Holiday!$E:$E,ROW(),1))</f>
        <v/>
      </c>
    </row>
    <row r="2" spans="10:18" ht="30" customHeight="1" x14ac:dyDescent="0.5">
      <c r="J2" s="318">
        <f>J1</f>
        <v>40909</v>
      </c>
      <c r="K2" s="318"/>
      <c r="L2" s="312"/>
      <c r="M2" s="312"/>
      <c r="N2" s="145" t="s">
        <v>33</v>
      </c>
      <c r="O2" s="116"/>
      <c r="P2" s="146" t="s">
        <v>34</v>
      </c>
      <c r="R2" s="1"/>
    </row>
    <row r="3" spans="10:18" ht="14.25" customHeight="1" x14ac:dyDescent="0.15">
      <c r="J3" s="319"/>
      <c r="K3" s="319"/>
      <c r="L3" s="317"/>
      <c r="M3" s="317"/>
      <c r="N3" s="144"/>
      <c r="O3" s="105"/>
      <c r="P3" s="105"/>
      <c r="R3" s="1" t="str">
        <f>IF(INDEX(Holiday!$E:$E,ROW(),1)=0,"",INDEX(Holiday!$E:$E,ROW(),1))</f>
        <v/>
      </c>
    </row>
    <row r="4" spans="10:18" ht="20.100000000000001" customHeight="1" x14ac:dyDescent="0.15">
      <c r="J4" s="141">
        <f>J5</f>
        <v>40909</v>
      </c>
      <c r="K4" s="142">
        <f t="shared" ref="K4:P4" si="0">K5</f>
        <v>40910</v>
      </c>
      <c r="L4" s="142">
        <f t="shared" si="0"/>
        <v>40911</v>
      </c>
      <c r="M4" s="142">
        <f t="shared" si="0"/>
        <v>40912</v>
      </c>
      <c r="N4" s="142">
        <f t="shared" si="0"/>
        <v>40913</v>
      </c>
      <c r="O4" s="142">
        <f t="shared" si="0"/>
        <v>40914</v>
      </c>
      <c r="P4" s="143">
        <f t="shared" si="0"/>
        <v>40915</v>
      </c>
      <c r="R4" s="1" t="str">
        <f>IF(INDEX(Holiday!$E:$E,ROW(),1)=0,"",INDEX(Holiday!$E:$E,ROW(),1))</f>
        <v/>
      </c>
    </row>
    <row r="5" spans="10:18" ht="60" customHeight="1" x14ac:dyDescent="0.15">
      <c r="J5" s="147">
        <f>DATE(YEAR($L$1),MONTH($L$1),1)-WEEKDAY(DATE(YEAR(L1),MONTH(L1),1))+1</f>
        <v>40909</v>
      </c>
      <c r="K5" s="148">
        <f t="shared" ref="K5:P5" si="1">J5+1</f>
        <v>40910</v>
      </c>
      <c r="L5" s="148">
        <f t="shared" si="1"/>
        <v>40911</v>
      </c>
      <c r="M5" s="148">
        <f t="shared" si="1"/>
        <v>40912</v>
      </c>
      <c r="N5" s="148">
        <f t="shared" si="1"/>
        <v>40913</v>
      </c>
      <c r="O5" s="148">
        <f t="shared" si="1"/>
        <v>40914</v>
      </c>
      <c r="P5" s="149">
        <f t="shared" si="1"/>
        <v>40915</v>
      </c>
      <c r="R5" s="1" t="str">
        <f>IF(INDEX(Holiday!$E:$E,ROW(),1)=0,"",INDEX(Holiday!$E:$E,ROW(),1))</f>
        <v/>
      </c>
    </row>
    <row r="6" spans="10:18" ht="20.100000000000001" customHeight="1" x14ac:dyDescent="0.15">
      <c r="J6" s="110"/>
      <c r="K6" s="111"/>
      <c r="L6" s="111"/>
      <c r="M6" s="111"/>
      <c r="N6" s="111"/>
      <c r="O6" s="111"/>
      <c r="P6" s="112"/>
      <c r="R6" s="1" t="str">
        <f>IF(INDEX(Holiday!$E:$E,ROW(),1)=0,"",INDEX(Holiday!$E:$E,ROW(),1))</f>
        <v/>
      </c>
    </row>
    <row r="7" spans="10:18" ht="60" customHeight="1" x14ac:dyDescent="0.15">
      <c r="J7" s="147">
        <f>P5+1</f>
        <v>40916</v>
      </c>
      <c r="K7" s="148">
        <f t="shared" ref="K7:P7" si="2">J7+1</f>
        <v>40917</v>
      </c>
      <c r="L7" s="148">
        <f t="shared" si="2"/>
        <v>40918</v>
      </c>
      <c r="M7" s="148">
        <f t="shared" si="2"/>
        <v>40919</v>
      </c>
      <c r="N7" s="148">
        <f t="shared" si="2"/>
        <v>40920</v>
      </c>
      <c r="O7" s="148">
        <f t="shared" si="2"/>
        <v>40921</v>
      </c>
      <c r="P7" s="149">
        <f t="shared" si="2"/>
        <v>40922</v>
      </c>
      <c r="R7" s="1" t="str">
        <f>IF(INDEX(Holiday!$E:$E,ROW(),1)=0,"",INDEX(Holiday!$E:$E,ROW(),1))</f>
        <v/>
      </c>
    </row>
    <row r="8" spans="10:18" ht="20.100000000000001" customHeight="1" x14ac:dyDescent="0.15">
      <c r="J8" s="110"/>
      <c r="K8" s="111"/>
      <c r="L8" s="111"/>
      <c r="M8" s="111"/>
      <c r="N8" s="111"/>
      <c r="O8" s="111"/>
      <c r="P8" s="112"/>
      <c r="R8" s="1" t="str">
        <f>IF(INDEX(Holiday!$E:$E,ROW(),1)=0,"",INDEX(Holiday!$E:$E,ROW(),1))</f>
        <v/>
      </c>
    </row>
    <row r="9" spans="10:18" ht="60" customHeight="1" x14ac:dyDescent="0.15">
      <c r="J9" s="147">
        <f>P7+1</f>
        <v>40923</v>
      </c>
      <c r="K9" s="148">
        <f t="shared" ref="K9:P9" si="3">J9+1</f>
        <v>40924</v>
      </c>
      <c r="L9" s="148">
        <f t="shared" si="3"/>
        <v>40925</v>
      </c>
      <c r="M9" s="148">
        <f t="shared" si="3"/>
        <v>40926</v>
      </c>
      <c r="N9" s="148">
        <f t="shared" si="3"/>
        <v>40927</v>
      </c>
      <c r="O9" s="148">
        <f t="shared" si="3"/>
        <v>40928</v>
      </c>
      <c r="P9" s="149">
        <f t="shared" si="3"/>
        <v>40929</v>
      </c>
      <c r="R9" s="1" t="str">
        <f>IF(INDEX(Holiday!$E:$E,ROW(),1)=0,"",INDEX(Holiday!$E:$E,ROW(),1))</f>
        <v/>
      </c>
    </row>
    <row r="10" spans="10:18" ht="20.100000000000001" customHeight="1" x14ac:dyDescent="0.15">
      <c r="J10" s="110"/>
      <c r="K10" s="111"/>
      <c r="L10" s="111"/>
      <c r="M10" s="111"/>
      <c r="N10" s="111"/>
      <c r="O10" s="111"/>
      <c r="P10" s="112"/>
      <c r="R10" s="1" t="str">
        <f>IF(INDEX(Holiday!$E:$E,ROW(),1)=0,"",INDEX(Holiday!$E:$E,ROW(),1))</f>
        <v/>
      </c>
    </row>
    <row r="11" spans="10:18" ht="60" customHeight="1" x14ac:dyDescent="0.15">
      <c r="J11" s="147">
        <f>P9+1</f>
        <v>40930</v>
      </c>
      <c r="K11" s="148">
        <f t="shared" ref="K11:P11" si="4">J11+1</f>
        <v>40931</v>
      </c>
      <c r="L11" s="148">
        <f t="shared" si="4"/>
        <v>40932</v>
      </c>
      <c r="M11" s="148">
        <f t="shared" si="4"/>
        <v>40933</v>
      </c>
      <c r="N11" s="148">
        <f t="shared" si="4"/>
        <v>40934</v>
      </c>
      <c r="O11" s="148">
        <f t="shared" si="4"/>
        <v>40935</v>
      </c>
      <c r="P11" s="149">
        <f t="shared" si="4"/>
        <v>40936</v>
      </c>
      <c r="R11" s="1">
        <f ca="1">IF(INDEX(Holiday!$E:$E,ROW(),1)=0,"",INDEX(Holiday!$E:$E,ROW(),1))</f>
        <v>40544</v>
      </c>
    </row>
    <row r="12" spans="10:18" ht="20.100000000000001" customHeight="1" x14ac:dyDescent="0.15">
      <c r="J12" s="110"/>
      <c r="K12" s="111"/>
      <c r="L12" s="111"/>
      <c r="M12" s="111"/>
      <c r="N12" s="111"/>
      <c r="O12" s="111"/>
      <c r="P12" s="112"/>
      <c r="R12" s="1">
        <f ca="1">IF(INDEX(Holiday!$E:$E,ROW(),1)=0,"",INDEX(Holiday!$E:$E,ROW(),1))</f>
        <v>40545</v>
      </c>
    </row>
    <row r="13" spans="10:18" ht="60" customHeight="1" x14ac:dyDescent="0.15">
      <c r="J13" s="147">
        <f>P11+1</f>
        <v>40937</v>
      </c>
      <c r="K13" s="148">
        <f t="shared" ref="K13:P13" si="5">J13+1</f>
        <v>40938</v>
      </c>
      <c r="L13" s="148">
        <f t="shared" si="5"/>
        <v>40939</v>
      </c>
      <c r="M13" s="148">
        <f t="shared" si="5"/>
        <v>40940</v>
      </c>
      <c r="N13" s="148">
        <f t="shared" si="5"/>
        <v>40941</v>
      </c>
      <c r="O13" s="148">
        <f t="shared" si="5"/>
        <v>40942</v>
      </c>
      <c r="P13" s="149">
        <f t="shared" si="5"/>
        <v>40943</v>
      </c>
      <c r="R13" s="1">
        <f ca="1">IF(INDEX(Holiday!$E:$E,ROW(),1)=0,"",INDEX(Holiday!$E:$E,ROW(),1))</f>
        <v>40546</v>
      </c>
    </row>
    <row r="14" spans="10:18" ht="20.100000000000001" customHeight="1" x14ac:dyDescent="0.15">
      <c r="J14" s="110"/>
      <c r="K14" s="111"/>
      <c r="L14" s="111"/>
      <c r="M14" s="111"/>
      <c r="N14" s="111"/>
      <c r="O14" s="111"/>
      <c r="P14" s="112"/>
      <c r="R14" s="1" t="str">
        <f ca="1">IF(INDEX(Holiday!$E:$E,ROW(),1)=0,"",INDEX(Holiday!$E:$E,ROW(),1))</f>
        <v/>
      </c>
    </row>
    <row r="15" spans="10:18" ht="60" customHeight="1" x14ac:dyDescent="0.15">
      <c r="J15" s="147">
        <f>P13+1</f>
        <v>40944</v>
      </c>
      <c r="K15" s="148">
        <f t="shared" ref="K15:P15" si="6">J15+1</f>
        <v>40945</v>
      </c>
      <c r="L15" s="148">
        <f t="shared" si="6"/>
        <v>40946</v>
      </c>
      <c r="M15" s="148">
        <f t="shared" si="6"/>
        <v>40947</v>
      </c>
      <c r="N15" s="148">
        <f t="shared" si="6"/>
        <v>40948</v>
      </c>
      <c r="O15" s="148">
        <f t="shared" si="6"/>
        <v>40949</v>
      </c>
      <c r="P15" s="149">
        <f t="shared" si="6"/>
        <v>40950</v>
      </c>
      <c r="R15" s="1">
        <f ca="1">IF(INDEX(Holiday!$E:$E,ROW(),1)=0,"",INDEX(Holiday!$E:$E,ROW(),1))</f>
        <v>40553</v>
      </c>
    </row>
    <row r="16" spans="10:18" ht="20.100000000000001" customHeight="1" x14ac:dyDescent="0.15">
      <c r="J16" s="113"/>
      <c r="K16" s="114"/>
      <c r="L16" s="114"/>
      <c r="M16" s="114"/>
      <c r="N16" s="114"/>
      <c r="O16" s="114"/>
      <c r="P16" s="115"/>
      <c r="R16" s="1" t="str">
        <f ca="1">IF(INDEX(Holiday!$E:$E,ROW(),1)=0,"",INDEX(Holiday!$E:$E,ROW(),1))</f>
        <v/>
      </c>
    </row>
    <row r="17" spans="6:18" x14ac:dyDescent="0.15">
      <c r="R17" s="1">
        <f ca="1">IF(INDEX(Holiday!$E:$E,ROW(),1)=0,"",INDEX(Holiday!$E:$E,ROW(),1))</f>
        <v>40585</v>
      </c>
    </row>
    <row r="18" spans="6:18" ht="14.25" customHeight="1" x14ac:dyDescent="0.15">
      <c r="F18" s="311" t="str">
        <f>IF(INDEX(組織名!$1:$1048576,1,2)=0,"",INDEX(組織名!$1:$1048576,1,2))</f>
        <v>xls-hashimoto</v>
      </c>
      <c r="G18" s="311"/>
      <c r="H18" s="311"/>
      <c r="I18" s="311"/>
      <c r="J18" s="311"/>
      <c r="K18" s="311"/>
      <c r="M18" s="106"/>
      <c r="N18" s="106"/>
      <c r="O18" s="92"/>
      <c r="P18" s="92"/>
      <c r="R18" s="1" t="str">
        <f ca="1">IF(INDEX(Holiday!$E:$E,ROW(),1)=0,"",INDEX(Holiday!$E:$E,ROW(),1))</f>
        <v/>
      </c>
    </row>
    <row r="19" spans="6:18" ht="14.25" customHeight="1" x14ac:dyDescent="0.15">
      <c r="R19" s="1">
        <f ca="1">IF(INDEX(Holiday!$E:$E,ROW(),1)=0,"",INDEX(Holiday!$E:$E,ROW(),1))</f>
        <v>40623</v>
      </c>
    </row>
    <row r="20" spans="6:18" ht="14.25" customHeight="1" x14ac:dyDescent="0.15">
      <c r="R20" s="1" t="str">
        <f ca="1">IF(INDEX(Holiday!$E:$E,ROW(),1)=0,"",INDEX(Holiday!$E:$E,ROW(),1))</f>
        <v/>
      </c>
    </row>
    <row r="21" spans="6:18" ht="14.25" customHeight="1" x14ac:dyDescent="0.15">
      <c r="R21" s="1">
        <f ca="1">IF(INDEX(Holiday!$E:$E,ROW(),1)=0,"",INDEX(Holiday!$E:$E,ROW(),1))</f>
        <v>40662</v>
      </c>
    </row>
    <row r="22" spans="6:18" ht="14.25" customHeight="1" x14ac:dyDescent="0.15">
      <c r="R22" s="1" t="str">
        <f ca="1">IF(INDEX(Holiday!$E:$E,ROW(),1)=0,"",INDEX(Holiday!$E:$E,ROW(),1))</f>
        <v/>
      </c>
    </row>
    <row r="23" spans="6:18" ht="14.25" customHeight="1" x14ac:dyDescent="0.15">
      <c r="R23" s="1" t="str">
        <f ca="1">IF(INDEX(Holiday!$E:$E,ROW(),1)=0,"",INDEX(Holiday!$E:$E,ROW(),1))</f>
        <v/>
      </c>
    </row>
    <row r="24" spans="6:18" ht="14.25" customHeight="1" x14ac:dyDescent="0.15">
      <c r="R24" s="1">
        <f ca="1">IF(INDEX(Holiday!$E:$E,ROW(),1)=0,"",INDEX(Holiday!$E:$E,ROW(),1))</f>
        <v>40666</v>
      </c>
    </row>
    <row r="25" spans="6:18" ht="14.25" customHeight="1" x14ac:dyDescent="0.15">
      <c r="R25" s="1">
        <f ca="1">IF(INDEX(Holiday!$E:$E,ROW(),1)=0,"",INDEX(Holiday!$E:$E,ROW(),1))</f>
        <v>40667</v>
      </c>
    </row>
    <row r="26" spans="6:18" ht="14.25" customHeight="1" x14ac:dyDescent="0.15">
      <c r="R26" s="1">
        <f ca="1">IF(INDEX(Holiday!$E:$E,ROW(),1)=0,"",INDEX(Holiday!$E:$E,ROW(),1))</f>
        <v>40668</v>
      </c>
    </row>
    <row r="27" spans="6:18" ht="14.25" customHeight="1" x14ac:dyDescent="0.15">
      <c r="R27" s="1" t="str">
        <f ca="1">IF(INDEX(Holiday!$E:$E,ROW(),1)=0,"",INDEX(Holiday!$E:$E,ROW(),1))</f>
        <v/>
      </c>
    </row>
    <row r="28" spans="6:18" ht="14.25" customHeight="1" x14ac:dyDescent="0.15">
      <c r="R28" s="1">
        <f ca="1">IF(INDEX(Holiday!$E:$E,ROW(),1)=0,"",INDEX(Holiday!$E:$E,ROW(),1))</f>
        <v>40742</v>
      </c>
    </row>
    <row r="29" spans="6:18" ht="14.25" customHeight="1" x14ac:dyDescent="0.15">
      <c r="R29" s="1" t="str">
        <f ca="1">IF(INDEX(Holiday!$E:$E,ROW(),1)=0,"",INDEX(Holiday!$E:$E,ROW(),1))</f>
        <v/>
      </c>
    </row>
    <row r="30" spans="6:18" ht="14.25" customHeight="1" x14ac:dyDescent="0.15">
      <c r="R30" s="1">
        <f ca="1">IF(INDEX(Holiday!$E:$E,ROW(),1)=0,"",INDEX(Holiday!$E:$E,ROW(),1))</f>
        <v>40805</v>
      </c>
    </row>
    <row r="31" spans="6:18" ht="14.25" customHeight="1" x14ac:dyDescent="0.15">
      <c r="R31" s="1" t="str">
        <f ca="1">IF(INDEX(Holiday!$E:$E,ROW(),1)=0,"",INDEX(Holiday!$E:$E,ROW(),1))</f>
        <v/>
      </c>
    </row>
    <row r="32" spans="6:18" ht="14.25" customHeight="1" x14ac:dyDescent="0.15">
      <c r="R32" s="1">
        <f ca="1">IF(INDEX(Holiday!$E:$E,ROW(),1)=0,"",INDEX(Holiday!$E:$E,ROW(),1))</f>
        <v>40809</v>
      </c>
    </row>
    <row r="33" spans="18:18" ht="14.25" customHeight="1" x14ac:dyDescent="0.15">
      <c r="R33" s="1" t="str">
        <f ca="1">IF(INDEX(Holiday!$E:$E,ROW(),1)=0,"",INDEX(Holiday!$E:$E,ROW(),1))</f>
        <v/>
      </c>
    </row>
    <row r="34" spans="18:18" ht="14.25" customHeight="1" x14ac:dyDescent="0.15">
      <c r="R34" s="1">
        <f ca="1">IF(INDEX(Holiday!$E:$E,ROW(),1)=0,"",INDEX(Holiday!$E:$E,ROW(),1))</f>
        <v>40826</v>
      </c>
    </row>
    <row r="35" spans="18:18" ht="14.25" customHeight="1" x14ac:dyDescent="0.15">
      <c r="R35" s="1" t="str">
        <f ca="1">IF(INDEX(Holiday!$E:$E,ROW(),1)=0,"",INDEX(Holiday!$E:$E,ROW(),1))</f>
        <v/>
      </c>
    </row>
    <row r="36" spans="18:18" ht="14.25" customHeight="1" x14ac:dyDescent="0.15">
      <c r="R36" s="1">
        <f ca="1">IF(INDEX(Holiday!$E:$E,ROW(),1)=0,"",INDEX(Holiday!$E:$E,ROW(),1))</f>
        <v>40850</v>
      </c>
    </row>
    <row r="37" spans="18:18" ht="14.25" customHeight="1" x14ac:dyDescent="0.15">
      <c r="R37" s="1" t="str">
        <f ca="1">IF(INDEX(Holiday!$E:$E,ROW(),1)=0,"",INDEX(Holiday!$E:$E,ROW(),1))</f>
        <v/>
      </c>
    </row>
    <row r="38" spans="18:18" ht="14.25" customHeight="1" x14ac:dyDescent="0.15">
      <c r="R38" s="1">
        <f ca="1">IF(INDEX(Holiday!$E:$E,ROW(),1)=0,"",INDEX(Holiday!$E:$E,ROW(),1))</f>
        <v>40870</v>
      </c>
    </row>
    <row r="39" spans="18:18" ht="14.25" customHeight="1" x14ac:dyDescent="0.15">
      <c r="R39" s="1" t="str">
        <f ca="1">IF(INDEX(Holiday!$E:$E,ROW(),1)=0,"",INDEX(Holiday!$E:$E,ROW(),1))</f>
        <v/>
      </c>
    </row>
    <row r="40" spans="18:18" ht="14.25" customHeight="1" x14ac:dyDescent="0.15">
      <c r="R40" s="1">
        <f ca="1">IF(INDEX(Holiday!$E:$E,ROW(),1)=0,"",INDEX(Holiday!$E:$E,ROW(),1))</f>
        <v>40900</v>
      </c>
    </row>
    <row r="41" spans="18:18" ht="14.25" customHeight="1" x14ac:dyDescent="0.15">
      <c r="R41" s="1" t="str">
        <f ca="1">IF(INDEX(Holiday!$E:$E,ROW(),1)=0,"",INDEX(Holiday!$E:$E,ROW(),1))</f>
        <v/>
      </c>
    </row>
    <row r="42" spans="18:18" ht="14.25" customHeight="1" x14ac:dyDescent="0.15">
      <c r="R42" s="1">
        <f ca="1">IF(INDEX(Holiday!$E:$E,ROW(),1)=0,"",INDEX(Holiday!$E:$E,ROW(),1))</f>
        <v>40907</v>
      </c>
    </row>
    <row r="43" spans="18:18" ht="14.25" customHeight="1" x14ac:dyDescent="0.15">
      <c r="R43" s="1">
        <f ca="1">IF(INDEX(Holiday!$E:$E,ROW(),1)=0,"",INDEX(Holiday!$E:$E,ROW(),1))</f>
        <v>40908</v>
      </c>
    </row>
    <row r="44" spans="18:18" ht="14.25" customHeight="1" x14ac:dyDescent="0.15">
      <c r="R44" s="1">
        <f ca="1">IF(INDEX(Holiday!$E:$E,ROW(),1)=0,"",INDEX(Holiday!$E:$E,ROW(),1))</f>
        <v>40909</v>
      </c>
    </row>
    <row r="45" spans="18:18" ht="14.25" customHeight="1" x14ac:dyDescent="0.15">
      <c r="R45" s="1">
        <f ca="1">IF(INDEX(Holiday!$E:$E,ROW(),1)=0,"",INDEX(Holiday!$E:$E,ROW(),1))</f>
        <v>40910</v>
      </c>
    </row>
    <row r="46" spans="18:18" ht="14.25" customHeight="1" x14ac:dyDescent="0.15">
      <c r="R46" s="1">
        <f ca="1">IF(INDEX(Holiday!$E:$E,ROW(),1)=0,"",INDEX(Holiday!$E:$E,ROW(),1))</f>
        <v>40911</v>
      </c>
    </row>
    <row r="47" spans="18:18" ht="14.25" customHeight="1" x14ac:dyDescent="0.15">
      <c r="R47" s="1" t="str">
        <f ca="1">IF(INDEX(Holiday!$E:$E,ROW(),1)=0,"",INDEX(Holiday!$E:$E,ROW(),1))</f>
        <v/>
      </c>
    </row>
    <row r="48" spans="18:18" ht="14.25" customHeight="1" x14ac:dyDescent="0.15">
      <c r="R48" s="1">
        <f ca="1">IF(INDEX(Holiday!$E:$E,ROW(),1)=0,"",INDEX(Holiday!$E:$E,ROW(),1))</f>
        <v>40917</v>
      </c>
    </row>
    <row r="49" spans="18:18" ht="14.25" customHeight="1" x14ac:dyDescent="0.15">
      <c r="R49" s="1" t="str">
        <f ca="1">IF(INDEX(Holiday!$E:$E,ROW(),1)=0,"",INDEX(Holiday!$E:$E,ROW(),1))</f>
        <v/>
      </c>
    </row>
    <row r="50" spans="18:18" ht="14.25" customHeight="1" x14ac:dyDescent="0.15">
      <c r="R50" s="1">
        <f ca="1">IF(INDEX(Holiday!$E:$E,ROW(),1)=0,"",INDEX(Holiday!$E:$E,ROW(),1))</f>
        <v>40950</v>
      </c>
    </row>
    <row r="51" spans="18:18" ht="14.25" customHeight="1" x14ac:dyDescent="0.15">
      <c r="R51" s="1" t="str">
        <f ca="1">IF(INDEX(Holiday!$E:$E,ROW(),1)=0,"",INDEX(Holiday!$E:$E,ROW(),1))</f>
        <v/>
      </c>
    </row>
    <row r="52" spans="18:18" ht="14.25" customHeight="1" x14ac:dyDescent="0.15">
      <c r="R52" s="1">
        <f ca="1">IF(INDEX(Holiday!$E:$E,ROW(),1)=0,"",INDEX(Holiday!$E:$E,ROW(),1))</f>
        <v>40988</v>
      </c>
    </row>
    <row r="53" spans="18:18" ht="14.25" customHeight="1" x14ac:dyDescent="0.15">
      <c r="R53" s="1" t="str">
        <f ca="1">IF(INDEX(Holiday!$E:$E,ROW(),1)=0,"",INDEX(Holiday!$E:$E,ROW(),1))</f>
        <v/>
      </c>
    </row>
    <row r="54" spans="18:18" ht="14.25" customHeight="1" x14ac:dyDescent="0.15">
      <c r="R54" s="1">
        <f ca="1">IF(INDEX(Holiday!$E:$E,ROW(),1)=0,"",INDEX(Holiday!$E:$E,ROW(),1))</f>
        <v>41028</v>
      </c>
    </row>
    <row r="55" spans="18:18" ht="14.25" customHeight="1" x14ac:dyDescent="0.15">
      <c r="R55" s="1">
        <f ca="1">IF(INDEX(Holiday!$E:$E,ROW(),1)=0,"",INDEX(Holiday!$E:$E,ROW(),1))</f>
        <v>41029</v>
      </c>
    </row>
    <row r="56" spans="18:18" ht="14.25" customHeight="1" x14ac:dyDescent="0.15">
      <c r="R56" s="1" t="str">
        <f ca="1">IF(INDEX(Holiday!$E:$E,ROW(),1)=0,"",INDEX(Holiday!$E:$E,ROW(),1))</f>
        <v/>
      </c>
    </row>
    <row r="57" spans="18:18" ht="14.25" customHeight="1" x14ac:dyDescent="0.15">
      <c r="R57" s="1">
        <f ca="1">IF(INDEX(Holiday!$E:$E,ROW(),1)=0,"",INDEX(Holiday!$E:$E,ROW(),1))</f>
        <v>41032</v>
      </c>
    </row>
    <row r="58" spans="18:18" ht="14.25" customHeight="1" x14ac:dyDescent="0.15">
      <c r="R58" s="1">
        <f ca="1">IF(INDEX(Holiday!$E:$E,ROW(),1)=0,"",INDEX(Holiday!$E:$E,ROW(),1))</f>
        <v>41033</v>
      </c>
    </row>
    <row r="59" spans="18:18" ht="14.25" customHeight="1" x14ac:dyDescent="0.15">
      <c r="R59" s="1">
        <f ca="1">IF(INDEX(Holiday!$E:$E,ROW(),1)=0,"",INDEX(Holiday!$E:$E,ROW(),1))</f>
        <v>41034</v>
      </c>
    </row>
    <row r="60" spans="18:18" ht="14.25" customHeight="1" x14ac:dyDescent="0.15">
      <c r="R60" s="1" t="str">
        <f ca="1">IF(INDEX(Holiday!$E:$E,ROW(),1)=0,"",INDEX(Holiday!$E:$E,ROW(),1))</f>
        <v/>
      </c>
    </row>
    <row r="61" spans="18:18" ht="14.25" customHeight="1" x14ac:dyDescent="0.15">
      <c r="R61" s="1">
        <f ca="1">IF(INDEX(Holiday!$E:$E,ROW(),1)=0,"",INDEX(Holiday!$E:$E,ROW(),1))</f>
        <v>41106</v>
      </c>
    </row>
    <row r="62" spans="18:18" ht="14.25" customHeight="1" x14ac:dyDescent="0.15">
      <c r="R62" s="1" t="str">
        <f ca="1">IF(INDEX(Holiday!$E:$E,ROW(),1)=0,"",INDEX(Holiday!$E:$E,ROW(),1))</f>
        <v/>
      </c>
    </row>
    <row r="63" spans="18:18" ht="14.25" customHeight="1" x14ac:dyDescent="0.15">
      <c r="R63" s="1">
        <f ca="1">IF(INDEX(Holiday!$E:$E,ROW(),1)=0,"",INDEX(Holiday!$E:$E,ROW(),1))</f>
        <v>41169</v>
      </c>
    </row>
    <row r="64" spans="18:18" x14ac:dyDescent="0.15">
      <c r="R64" s="1" t="str">
        <f ca="1">IF(INDEX(Holiday!$E:$E,ROW(),1)=0,"",INDEX(Holiday!$E:$E,ROW(),1))</f>
        <v/>
      </c>
    </row>
    <row r="65" spans="18:18" x14ac:dyDescent="0.15">
      <c r="R65" s="1">
        <f ca="1">IF(INDEX(Holiday!$E:$E,ROW(),1)=0,"",INDEX(Holiday!$E:$E,ROW(),1))</f>
        <v>41174</v>
      </c>
    </row>
    <row r="66" spans="18:18" x14ac:dyDescent="0.15">
      <c r="R66" s="1" t="str">
        <f ca="1">IF(INDEX(Holiday!$E:$E,ROW(),1)=0,"",INDEX(Holiday!$E:$E,ROW(),1))</f>
        <v/>
      </c>
    </row>
    <row r="67" spans="18:18" x14ac:dyDescent="0.15">
      <c r="R67" s="1">
        <f ca="1">IF(INDEX(Holiday!$E:$E,ROW(),1)=0,"",INDEX(Holiday!$E:$E,ROW(),1))</f>
        <v>41190</v>
      </c>
    </row>
    <row r="68" spans="18:18" x14ac:dyDescent="0.15">
      <c r="R68" s="1" t="str">
        <f ca="1">IF(INDEX(Holiday!$E:$E,ROW(),1)=0,"",INDEX(Holiday!$E:$E,ROW(),1))</f>
        <v/>
      </c>
    </row>
    <row r="69" spans="18:18" x14ac:dyDescent="0.15">
      <c r="R69" s="1">
        <f ca="1">IF(INDEX(Holiday!$E:$E,ROW(),1)=0,"",INDEX(Holiday!$E:$E,ROW(),1))</f>
        <v>41216</v>
      </c>
    </row>
    <row r="70" spans="18:18" x14ac:dyDescent="0.15">
      <c r="R70" s="1" t="str">
        <f ca="1">IF(INDEX(Holiday!$E:$E,ROW(),1)=0,"",INDEX(Holiday!$E:$E,ROW(),1))</f>
        <v/>
      </c>
    </row>
    <row r="71" spans="18:18" x14ac:dyDescent="0.15">
      <c r="R71" s="1">
        <f ca="1">IF(INDEX(Holiday!$E:$E,ROW(),1)=0,"",INDEX(Holiday!$E:$E,ROW(),1))</f>
        <v>41236</v>
      </c>
    </row>
    <row r="72" spans="18:18" x14ac:dyDescent="0.15">
      <c r="R72" s="1" t="str">
        <f ca="1">IF(INDEX(Holiday!$E:$E,ROW(),1)=0,"",INDEX(Holiday!$E:$E,ROW(),1))</f>
        <v/>
      </c>
    </row>
    <row r="73" spans="18:18" x14ac:dyDescent="0.15">
      <c r="R73" s="1">
        <f ca="1">IF(INDEX(Holiday!$E:$E,ROW(),1)=0,"",INDEX(Holiday!$E:$E,ROW(),1))</f>
        <v>41266</v>
      </c>
    </row>
    <row r="74" spans="18:18" x14ac:dyDescent="0.15">
      <c r="R74" s="1">
        <f ca="1">IF(INDEX(Holiday!$E:$E,ROW(),1)=0,"",INDEX(Holiday!$E:$E,ROW(),1))</f>
        <v>41267</v>
      </c>
    </row>
    <row r="75" spans="18:18" x14ac:dyDescent="0.15">
      <c r="R75" s="1">
        <f ca="1">IF(INDEX(Holiday!$E:$E,ROW(),1)=0,"",INDEX(Holiday!$E:$E,ROW(),1))</f>
        <v>41273</v>
      </c>
    </row>
    <row r="76" spans="18:18" x14ac:dyDescent="0.15">
      <c r="R76" s="1">
        <f ca="1">IF(INDEX(Holiday!$E:$E,ROW(),1)=0,"",INDEX(Holiday!$E:$E,ROW(),1))</f>
        <v>41274</v>
      </c>
    </row>
    <row r="77" spans="18:18" x14ac:dyDescent="0.15">
      <c r="R77" s="1">
        <f ca="1">IF(INDEX(Holiday!$E:$E,ROW(),1)=0,"",INDEX(Holiday!$E:$E,ROW(),1))</f>
        <v>41275</v>
      </c>
    </row>
    <row r="78" spans="18:18" x14ac:dyDescent="0.15">
      <c r="R78" s="1">
        <f ca="1">IF(INDEX(Holiday!$E:$E,ROW(),1)=0,"",INDEX(Holiday!$E:$E,ROW(),1))</f>
        <v>41276</v>
      </c>
    </row>
    <row r="79" spans="18:18" x14ac:dyDescent="0.15">
      <c r="R79" s="1">
        <f ca="1">IF(INDEX(Holiday!$E:$E,ROW(),1)=0,"",INDEX(Holiday!$E:$E,ROW(),1))</f>
        <v>41277</v>
      </c>
    </row>
    <row r="80" spans="18:18" x14ac:dyDescent="0.15">
      <c r="R80" s="1" t="str">
        <f ca="1">IF(INDEX(Holiday!$E:$E,ROW(),1)=0,"",INDEX(Holiday!$E:$E,ROW(),1))</f>
        <v/>
      </c>
    </row>
    <row r="81" spans="18:18" x14ac:dyDescent="0.15">
      <c r="R81" s="1">
        <f ca="1">IF(INDEX(Holiday!$E:$E,ROW(),1)=0,"",INDEX(Holiday!$E:$E,ROW(),1))</f>
        <v>41288</v>
      </c>
    </row>
    <row r="82" spans="18:18" x14ac:dyDescent="0.15">
      <c r="R82" s="1" t="str">
        <f ca="1">IF(INDEX(Holiday!$E:$E,ROW(),1)=0,"",INDEX(Holiday!$E:$E,ROW(),1))</f>
        <v/>
      </c>
    </row>
    <row r="83" spans="18:18" x14ac:dyDescent="0.15">
      <c r="R83" s="1">
        <f ca="1">IF(INDEX(Holiday!$E:$E,ROW(),1)=0,"",INDEX(Holiday!$E:$E,ROW(),1))</f>
        <v>41316</v>
      </c>
    </row>
    <row r="84" spans="18:18" x14ac:dyDescent="0.15">
      <c r="R84" s="1" t="str">
        <f ca="1">IF(INDEX(Holiday!$E:$E,ROW(),1)=0,"",INDEX(Holiday!$E:$E,ROW(),1))</f>
        <v/>
      </c>
    </row>
    <row r="85" spans="18:18" x14ac:dyDescent="0.15">
      <c r="R85" s="1">
        <f ca="1">IF(INDEX(Holiday!$E:$E,ROW(),1)=0,"",INDEX(Holiday!$E:$E,ROW(),1))</f>
        <v>41353</v>
      </c>
    </row>
    <row r="86" spans="18:18" x14ac:dyDescent="0.15">
      <c r="R86" s="1" t="str">
        <f ca="1">IF(INDEX(Holiday!$E:$E,ROW(),1)=0,"",INDEX(Holiday!$E:$E,ROW(),1))</f>
        <v/>
      </c>
    </row>
    <row r="87" spans="18:18" x14ac:dyDescent="0.15">
      <c r="R87" s="1">
        <f ca="1">IF(INDEX(Holiday!$E:$E,ROW(),1)=0,"",INDEX(Holiday!$E:$E,ROW(),1))</f>
        <v>41393</v>
      </c>
    </row>
    <row r="88" spans="18:18" x14ac:dyDescent="0.15">
      <c r="R88" s="1" t="str">
        <f ca="1">IF(INDEX(Holiday!$E:$E,ROW(),1)=0,"",INDEX(Holiday!$E:$E,ROW(),1))</f>
        <v/>
      </c>
    </row>
    <row r="89" spans="18:18" x14ac:dyDescent="0.15">
      <c r="R89" s="1" t="str">
        <f ca="1">IF(INDEX(Holiday!$E:$E,ROW(),1)=0,"",INDEX(Holiday!$E:$E,ROW(),1))</f>
        <v/>
      </c>
    </row>
    <row r="90" spans="18:18" x14ac:dyDescent="0.15">
      <c r="R90" s="1">
        <f ca="1">IF(INDEX(Holiday!$E:$E,ROW(),1)=0,"",INDEX(Holiday!$E:$E,ROW(),1))</f>
        <v>41397</v>
      </c>
    </row>
    <row r="91" spans="18:18" x14ac:dyDescent="0.15">
      <c r="R91" s="1">
        <f ca="1">IF(INDEX(Holiday!$E:$E,ROW(),1)=0,"",INDEX(Holiday!$E:$E,ROW(),1))</f>
        <v>41398</v>
      </c>
    </row>
    <row r="92" spans="18:18" x14ac:dyDescent="0.15">
      <c r="R92" s="1">
        <f ca="1">IF(INDEX(Holiday!$E:$E,ROW(),1)=0,"",INDEX(Holiday!$E:$E,ROW(),1))</f>
        <v>41399</v>
      </c>
    </row>
    <row r="93" spans="18:18" x14ac:dyDescent="0.15">
      <c r="R93" s="1">
        <f ca="1">IF(INDEX(Holiday!$E:$E,ROW(),1)=0,"",INDEX(Holiday!$E:$E,ROW(),1))</f>
        <v>41400</v>
      </c>
    </row>
    <row r="94" spans="18:18" x14ac:dyDescent="0.15">
      <c r="R94" s="1">
        <f ca="1">IF(INDEX(Holiday!$E:$E,ROW(),1)=0,"",INDEX(Holiday!$E:$E,ROW(),1))</f>
        <v>41470</v>
      </c>
    </row>
    <row r="95" spans="18:18" x14ac:dyDescent="0.15">
      <c r="R95" s="1" t="str">
        <f ca="1">IF(INDEX(Holiday!$E:$E,ROW(),1)=0,"",INDEX(Holiday!$E:$E,ROW(),1))</f>
        <v/>
      </c>
    </row>
    <row r="96" spans="18:18" x14ac:dyDescent="0.15">
      <c r="R96" s="1">
        <f ca="1">IF(INDEX(Holiday!$E:$E,ROW(),1)=0,"",INDEX(Holiday!$E:$E,ROW(),1))</f>
        <v>41533</v>
      </c>
    </row>
    <row r="97" spans="18:18" x14ac:dyDescent="0.15">
      <c r="R97" s="1" t="str">
        <f ca="1">IF(INDEX(Holiday!$E:$E,ROW(),1)=0,"",INDEX(Holiday!$E:$E,ROW(),1))</f>
        <v/>
      </c>
    </row>
    <row r="98" spans="18:18" x14ac:dyDescent="0.15">
      <c r="R98" s="1">
        <f ca="1">IF(INDEX(Holiday!$E:$E,ROW(),1)=0,"",INDEX(Holiday!$E:$E,ROW(),1))</f>
        <v>41540</v>
      </c>
    </row>
    <row r="99" spans="18:18" x14ac:dyDescent="0.15">
      <c r="R99" s="1" t="str">
        <f ca="1">IF(INDEX(Holiday!$E:$E,ROW(),1)=0,"",INDEX(Holiday!$E:$E,ROW(),1))</f>
        <v/>
      </c>
    </row>
    <row r="100" spans="18:18" x14ac:dyDescent="0.15">
      <c r="R100" s="1">
        <f ca="1">IF(INDEX(Holiday!$E:$E,ROW(),1)=0,"",INDEX(Holiday!$E:$E,ROW(),1))</f>
        <v>41561</v>
      </c>
    </row>
    <row r="101" spans="18:18" x14ac:dyDescent="0.15">
      <c r="R101" s="1" t="str">
        <f ca="1">IF(INDEX(Holiday!$E:$E,ROW(),1)=0,"",INDEX(Holiday!$E:$E,ROW(),1))</f>
        <v/>
      </c>
    </row>
    <row r="102" spans="18:18" x14ac:dyDescent="0.15">
      <c r="R102" s="1">
        <f ca="1">IF(INDEX(Holiday!$E:$E,ROW(),1)=0,"",INDEX(Holiday!$E:$E,ROW(),1))</f>
        <v>41581</v>
      </c>
    </row>
    <row r="103" spans="18:18" x14ac:dyDescent="0.15">
      <c r="R103" s="1">
        <f ca="1">IF(INDEX(Holiday!$E:$E,ROW(),1)=0,"",INDEX(Holiday!$E:$E,ROW(),1))</f>
        <v>41582</v>
      </c>
    </row>
    <row r="104" spans="18:18" x14ac:dyDescent="0.15">
      <c r="R104" s="1">
        <f ca="1">IF(INDEX(Holiday!$E:$E,ROW(),1)=0,"",INDEX(Holiday!$E:$E,ROW(),1))</f>
        <v>41601</v>
      </c>
    </row>
    <row r="105" spans="18:18" x14ac:dyDescent="0.15">
      <c r="R105" s="1" t="str">
        <f ca="1">IF(INDEX(Holiday!$E:$E,ROW(),1)=0,"",INDEX(Holiday!$E:$E,ROW(),1))</f>
        <v/>
      </c>
    </row>
    <row r="106" spans="18:18" x14ac:dyDescent="0.15">
      <c r="R106" s="1">
        <f ca="1">IF(INDEX(Holiday!$E:$E,ROW(),1)=0,"",INDEX(Holiday!$E:$E,ROW(),1))</f>
        <v>41631</v>
      </c>
    </row>
    <row r="107" spans="18:18" x14ac:dyDescent="0.15">
      <c r="R107" s="1" t="str">
        <f ca="1">IF(INDEX(Holiday!$E:$E,ROW(),1)=0,"",INDEX(Holiday!$E:$E,ROW(),1))</f>
        <v/>
      </c>
    </row>
    <row r="108" spans="18:18" x14ac:dyDescent="0.15">
      <c r="R108" s="1">
        <f ca="1">IF(INDEX(Holiday!$E:$E,ROW(),1)=0,"",INDEX(Holiday!$E:$E,ROW(),1))</f>
        <v>41638</v>
      </c>
    </row>
    <row r="109" spans="18:18" x14ac:dyDescent="0.15">
      <c r="R109" s="1">
        <f ca="1">IF(INDEX(Holiday!$E:$E,ROW(),1)=0,"",INDEX(Holiday!$E:$E,ROW(),1))</f>
        <v>41639</v>
      </c>
    </row>
    <row r="110" spans="18:18" x14ac:dyDescent="0.15">
      <c r="R110" s="1" t="str">
        <f>IF(INDEX(Holiday!$E:$E,ROW(),1)=0,"",INDEX(Holiday!$E:$E,ROW(),1))</f>
        <v/>
      </c>
    </row>
    <row r="111" spans="18:18" x14ac:dyDescent="0.15">
      <c r="R111" s="1" t="str">
        <f>IF(INDEX(Holiday!$E:$E,ROW(),1)=0,"",INDEX(Holiday!$E:$E,ROW(),1))</f>
        <v/>
      </c>
    </row>
    <row r="112" spans="18:18" x14ac:dyDescent="0.15">
      <c r="R112" s="1" t="str">
        <f>IF(INDEX(Holiday!$E:$E,ROW(),1)=0,"",INDEX(Holiday!$E:$E,ROW(),1))</f>
        <v/>
      </c>
    </row>
    <row r="113" spans="18:18" x14ac:dyDescent="0.15">
      <c r="R113" s="1" t="str">
        <f>IF(INDEX(Holiday!$E:$E,ROW(),1)=0,"",INDEX(Holiday!$E:$E,ROW(),1))</f>
        <v/>
      </c>
    </row>
    <row r="114" spans="18:18" x14ac:dyDescent="0.15">
      <c r="R114" s="1" t="str">
        <f>IF(INDEX(Holiday!$E:$E,ROW(),1)=0,"",INDEX(Holiday!$E:$E,ROW(),1))</f>
        <v/>
      </c>
    </row>
    <row r="115" spans="18:18" x14ac:dyDescent="0.15">
      <c r="R115" s="1" t="str">
        <f>IF(INDEX(Holiday!$E:$E,ROW(),1)=0,"",INDEX(Holiday!$E:$E,ROW(),1))</f>
        <v/>
      </c>
    </row>
    <row r="116" spans="18:18" x14ac:dyDescent="0.15">
      <c r="R116" s="1" t="str">
        <f>IF(INDEX(Holiday!$E:$E,ROW(),1)=0,"",INDEX(Holiday!$E:$E,ROW(),1))</f>
        <v/>
      </c>
    </row>
    <row r="117" spans="18:18" x14ac:dyDescent="0.15">
      <c r="R117" s="1" t="str">
        <f>IF(INDEX(Holiday!$E:$E,ROW(),1)=0,"",INDEX(Holiday!$E:$E,ROW(),1))</f>
        <v/>
      </c>
    </row>
    <row r="118" spans="18:18" x14ac:dyDescent="0.15">
      <c r="R118" s="1" t="str">
        <f>IF(INDEX(Holiday!$E:$E,ROW(),1)=0,"",INDEX(Holiday!$E:$E,ROW(),1))</f>
        <v/>
      </c>
    </row>
    <row r="119" spans="18:18" x14ac:dyDescent="0.15">
      <c r="R119" s="1" t="str">
        <f>IF(INDEX(Holiday!$E:$E,ROW(),1)=0,"",INDEX(Holiday!$E:$E,ROW(),1))</f>
        <v/>
      </c>
    </row>
    <row r="120" spans="18:18" x14ac:dyDescent="0.15">
      <c r="R120" s="1" t="str">
        <f>IF(INDEX(Holiday!$E:$E,ROW(),1)=0,"",INDEX(Holiday!$E:$E,ROW(),1))</f>
        <v/>
      </c>
    </row>
    <row r="121" spans="18:18" x14ac:dyDescent="0.15">
      <c r="R121" s="1" t="str">
        <f>IF(INDEX(Holiday!$E:$E,ROW(),1)=0,"",INDEX(Holiday!$E:$E,ROW(),1))</f>
        <v/>
      </c>
    </row>
    <row r="122" spans="18:18" x14ac:dyDescent="0.15">
      <c r="R122" s="1"/>
    </row>
  </sheetData>
  <sheetCalcPr fullCalcOnLoad="1"/>
  <mergeCells count="4">
    <mergeCell ref="L1:M3"/>
    <mergeCell ref="J2:K3"/>
    <mergeCell ref="F18:K18"/>
    <mergeCell ref="J1:K1"/>
  </mergeCells>
  <phoneticPr fontId="1"/>
  <conditionalFormatting sqref="J32:P32 J22:P22 J24:P24 J26:P26 J28:P28 J30:P30 J16:P16 J14:P14 J12:P12 J10:P10 J8:P8 J6:P6">
    <cfRule type="expression" dxfId="10" priority="1" stopIfTrue="1">
      <formula>MONTH(J6)&lt;&gt;MONTH($L$1)</formula>
    </cfRule>
    <cfRule type="expression" dxfId="9" priority="2" stopIfTrue="1">
      <formula>AND(MONTH(J6)=MONTH($L$1),NOT(ISERROR(MATCH(J6,$R$1:$R$113,0))))</formula>
    </cfRule>
  </conditionalFormatting>
  <conditionalFormatting sqref="J21:P21 J23:P23 J25:P25 J27:P27 J29:P29 J31:P31">
    <cfRule type="expression" dxfId="8" priority="3" stopIfTrue="1">
      <formula>MONTH(J21)&lt;&gt;MONTH(#REF!)</formula>
    </cfRule>
    <cfRule type="expression" dxfId="7" priority="4" stopIfTrue="1">
      <formula>AND(MONTH(J21)=MONTH(#REF!),NOT(ISERROR(MATCH(J21,$R$1:$R$151,0))))</formula>
    </cfRule>
  </conditionalFormatting>
  <conditionalFormatting sqref="J5:P5 J7:P7 J9:P9 J11:P11 J13:P13 J15:P15">
    <cfRule type="expression" dxfId="6" priority="5" stopIfTrue="1">
      <formula>MONTH(J5)&lt;&gt;MONTH($L$1)</formula>
    </cfRule>
    <cfRule type="expression" dxfId="5" priority="6" stopIfTrue="1">
      <formula>AND(MONTH(J5)=MONTH($L$1),NOT(ISERROR(MATCH(J5,$R$1:$R$151,0))))</formula>
    </cfRule>
  </conditionalFormatting>
  <printOptions horizontalCentered="1" verticalCentered="1"/>
  <pageMargins left="0" right="0" top="0" bottom="0" header="0" footer="0"/>
  <pageSetup paperSize="9" orientation="landscape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8" r:id="rId4" name="SpinButton2">
          <controlPr defaultSize="0" print="0" autoLine="0" autoPict="0" linkedCell="Holiday!B1" r:id="rId5">
            <anchor moveWithCells="1">
              <from>
                <xdr:col>10</xdr:col>
                <xdr:colOff>0</xdr:colOff>
                <xdr:row>0</xdr:row>
                <xdr:rowOff>0</xdr:rowOff>
              </from>
              <to>
                <xdr:col>11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9218" r:id="rId4" name="SpinButton2"/>
      </mc:Fallback>
    </mc:AlternateContent>
    <mc:AlternateContent xmlns:mc="http://schemas.openxmlformats.org/markup-compatibility/2006">
      <mc:Choice Requires="x14">
        <control shapeId="9217" r:id="rId6" name="SpinButton1">
          <controlPr defaultSize="0" print="0" autoLine="0" linkedCell="Holiday!B2" r:id="rId5">
            <anchor moveWithCells="1">
              <from>
                <xdr:col>13</xdr:col>
                <xdr:colOff>0</xdr:colOff>
                <xdr:row>0</xdr:row>
                <xdr:rowOff>0</xdr:rowOff>
              </from>
              <to>
                <xdr:col>14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9217" r:id="rId6" name="Spin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U122"/>
  <sheetViews>
    <sheetView showGridLines="0" view="pageBreakPreview" zoomScaleNormal="100" workbookViewId="0">
      <pane ySplit="2" topLeftCell="A3" activePane="bottomLeft" state="frozen"/>
      <selection pane="bottomLeft" sqref="A1:E1"/>
    </sheetView>
  </sheetViews>
  <sheetFormatPr defaultRowHeight="14.25" x14ac:dyDescent="0.15"/>
  <cols>
    <col min="1" max="1" width="3.125" style="3" customWidth="1"/>
    <col min="2" max="2" width="3.625" style="3" customWidth="1"/>
    <col min="3" max="16" width="5.875" style="3" customWidth="1"/>
    <col min="17" max="17" width="2.625" style="3" customWidth="1"/>
    <col min="18" max="18" width="1.625" style="3" customWidth="1"/>
    <col min="19" max="19" width="3.125" style="3" customWidth="1"/>
    <col min="20" max="20" width="9" style="3"/>
    <col min="21" max="21" width="10.625" style="3" customWidth="1"/>
    <col min="22" max="16384" width="9" style="3"/>
  </cols>
  <sheetData>
    <row r="1" spans="1:21" ht="30" customHeight="1" x14ac:dyDescent="0.15">
      <c r="A1" s="322">
        <f>DATE(Holiday!B1,Holiday!B2,1)</f>
        <v>40909</v>
      </c>
      <c r="B1" s="322"/>
      <c r="C1" s="322"/>
      <c r="D1" s="322"/>
      <c r="E1" s="322"/>
      <c r="O1" s="321">
        <f>A1</f>
        <v>40909</v>
      </c>
      <c r="P1" s="321"/>
      <c r="Q1" s="321"/>
      <c r="R1" s="321"/>
      <c r="S1" s="321"/>
      <c r="U1" s="1" t="str">
        <f>IF(INDEX(Holiday!$E:$E,ROW(),1)=0,"",INDEX(Holiday!$E:$E,ROW(),1))</f>
        <v/>
      </c>
    </row>
    <row r="2" spans="1:21" ht="15" customHeight="1" x14ac:dyDescent="0.15">
      <c r="A2" s="166"/>
      <c r="B2" s="167"/>
      <c r="C2" s="168"/>
      <c r="D2" s="169">
        <v>7</v>
      </c>
      <c r="E2" s="169">
        <f t="shared" ref="E2:P2" si="0">D2+1</f>
        <v>8</v>
      </c>
      <c r="F2" s="169">
        <f t="shared" si="0"/>
        <v>9</v>
      </c>
      <c r="G2" s="169">
        <f t="shared" si="0"/>
        <v>10</v>
      </c>
      <c r="H2" s="169">
        <f t="shared" si="0"/>
        <v>11</v>
      </c>
      <c r="I2" s="169">
        <f t="shared" si="0"/>
        <v>12</v>
      </c>
      <c r="J2" s="169">
        <f t="shared" si="0"/>
        <v>13</v>
      </c>
      <c r="K2" s="169">
        <f t="shared" si="0"/>
        <v>14</v>
      </c>
      <c r="L2" s="169">
        <f t="shared" si="0"/>
        <v>15</v>
      </c>
      <c r="M2" s="169">
        <f t="shared" si="0"/>
        <v>16</v>
      </c>
      <c r="N2" s="169">
        <f t="shared" si="0"/>
        <v>17</v>
      </c>
      <c r="O2" s="169">
        <f>N2+1</f>
        <v>18</v>
      </c>
      <c r="P2" s="170">
        <f t="shared" si="0"/>
        <v>19</v>
      </c>
      <c r="Q2" s="171"/>
      <c r="R2" s="171"/>
      <c r="S2" s="166"/>
      <c r="U2" s="1"/>
    </row>
    <row r="3" spans="1:21" ht="12.6" customHeight="1" x14ac:dyDescent="0.15">
      <c r="A3" s="159">
        <f>A1</f>
        <v>40909</v>
      </c>
      <c r="B3" s="164">
        <f>A3</f>
        <v>40909</v>
      </c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  <c r="Q3" s="163">
        <f t="shared" ref="Q3:Q29" si="1">DATEDIF(DATE(YEAR($A$1),1,1),A3,"d")</f>
        <v>0</v>
      </c>
      <c r="R3" s="175">
        <f>A3</f>
        <v>40909</v>
      </c>
      <c r="S3" s="165">
        <f>A3</f>
        <v>40909</v>
      </c>
      <c r="U3" s="1" t="str">
        <f>IF(INDEX(Holiday!$E:$E,ROW(),1)=0,"",INDEX(Holiday!$E:$E,ROW(),1))</f>
        <v/>
      </c>
    </row>
    <row r="4" spans="1:21" ht="12.6" customHeight="1" x14ac:dyDescent="0.15">
      <c r="A4" s="157">
        <f>A3+1</f>
        <v>40910</v>
      </c>
      <c r="B4" s="164">
        <f t="shared" ref="B4:B33" si="2">A4</f>
        <v>40910</v>
      </c>
      <c r="C4" s="156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8"/>
      <c r="Q4" s="154">
        <f t="shared" si="1"/>
        <v>1</v>
      </c>
      <c r="R4" s="175">
        <f t="shared" ref="R4:R33" si="3">A4</f>
        <v>40910</v>
      </c>
      <c r="S4" s="165">
        <f t="shared" ref="S4:S15" si="4">A4</f>
        <v>40910</v>
      </c>
      <c r="U4" s="1" t="str">
        <f>IF(INDEX(Holiday!$E:$E,ROW(),1)=0,"",INDEX(Holiday!$E:$E,ROW(),1))</f>
        <v/>
      </c>
    </row>
    <row r="5" spans="1:21" ht="12.6" customHeight="1" x14ac:dyDescent="0.15">
      <c r="A5" s="157">
        <f t="shared" ref="A5:A15" si="5">A4+1</f>
        <v>40911</v>
      </c>
      <c r="B5" s="164">
        <f t="shared" si="2"/>
        <v>40911</v>
      </c>
      <c r="C5" s="156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8"/>
      <c r="Q5" s="154">
        <f t="shared" si="1"/>
        <v>2</v>
      </c>
      <c r="R5" s="175">
        <f t="shared" si="3"/>
        <v>40911</v>
      </c>
      <c r="S5" s="165">
        <f t="shared" si="4"/>
        <v>40911</v>
      </c>
      <c r="U5" s="1" t="str">
        <f>IF(INDEX(Holiday!$E:$E,ROW(),1)=0,"",INDEX(Holiday!$E:$E,ROW(),1))</f>
        <v/>
      </c>
    </row>
    <row r="6" spans="1:21" ht="12.6" customHeight="1" x14ac:dyDescent="0.15">
      <c r="A6" s="157">
        <f t="shared" si="5"/>
        <v>40912</v>
      </c>
      <c r="B6" s="164">
        <f t="shared" si="2"/>
        <v>40912</v>
      </c>
      <c r="C6" s="156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8"/>
      <c r="Q6" s="154">
        <f t="shared" si="1"/>
        <v>3</v>
      </c>
      <c r="R6" s="175">
        <f t="shared" si="3"/>
        <v>40912</v>
      </c>
      <c r="S6" s="165">
        <f t="shared" si="4"/>
        <v>40912</v>
      </c>
      <c r="U6" s="1" t="str">
        <f>IF(INDEX(Holiday!$E:$E,ROW(),1)=0,"",INDEX(Holiday!$E:$E,ROW(),1))</f>
        <v/>
      </c>
    </row>
    <row r="7" spans="1:21" ht="12.6" customHeight="1" x14ac:dyDescent="0.15">
      <c r="A7" s="157">
        <f t="shared" si="5"/>
        <v>40913</v>
      </c>
      <c r="B7" s="164">
        <f t="shared" si="2"/>
        <v>40913</v>
      </c>
      <c r="C7" s="156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8"/>
      <c r="Q7" s="154">
        <f t="shared" si="1"/>
        <v>4</v>
      </c>
      <c r="R7" s="175">
        <f t="shared" si="3"/>
        <v>40913</v>
      </c>
      <c r="S7" s="165">
        <f t="shared" si="4"/>
        <v>40913</v>
      </c>
      <c r="U7" s="1" t="str">
        <f>IF(INDEX(Holiday!$E:$E,ROW(),1)=0,"",INDEX(Holiday!$E:$E,ROW(),1))</f>
        <v/>
      </c>
    </row>
    <row r="8" spans="1:21" ht="12.6" customHeight="1" x14ac:dyDescent="0.15">
      <c r="A8" s="157">
        <f t="shared" si="5"/>
        <v>40914</v>
      </c>
      <c r="B8" s="164">
        <f t="shared" si="2"/>
        <v>40914</v>
      </c>
      <c r="C8" s="156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8"/>
      <c r="Q8" s="154">
        <f t="shared" si="1"/>
        <v>5</v>
      </c>
      <c r="R8" s="175">
        <f t="shared" si="3"/>
        <v>40914</v>
      </c>
      <c r="S8" s="165">
        <f t="shared" si="4"/>
        <v>40914</v>
      </c>
      <c r="U8" s="1" t="str">
        <f>IF(INDEX(Holiday!$E:$E,ROW(),1)=0,"",INDEX(Holiday!$E:$E,ROW(),1))</f>
        <v/>
      </c>
    </row>
    <row r="9" spans="1:21" ht="12.6" customHeight="1" x14ac:dyDescent="0.15">
      <c r="A9" s="157">
        <f t="shared" si="5"/>
        <v>40915</v>
      </c>
      <c r="B9" s="164">
        <f t="shared" si="2"/>
        <v>40915</v>
      </c>
      <c r="C9" s="156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8"/>
      <c r="Q9" s="154">
        <f t="shared" si="1"/>
        <v>6</v>
      </c>
      <c r="R9" s="175">
        <f t="shared" si="3"/>
        <v>40915</v>
      </c>
      <c r="S9" s="165">
        <f t="shared" si="4"/>
        <v>40915</v>
      </c>
      <c r="U9" s="1" t="str">
        <f>IF(INDEX(Holiday!$E:$E,ROW(),1)=0,"",INDEX(Holiday!$E:$E,ROW(),1))</f>
        <v/>
      </c>
    </row>
    <row r="10" spans="1:21" ht="12.6" customHeight="1" x14ac:dyDescent="0.15">
      <c r="A10" s="157">
        <f t="shared" si="5"/>
        <v>40916</v>
      </c>
      <c r="B10" s="164">
        <f t="shared" si="2"/>
        <v>40916</v>
      </c>
      <c r="C10" s="156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8"/>
      <c r="Q10" s="154">
        <f t="shared" si="1"/>
        <v>7</v>
      </c>
      <c r="R10" s="175">
        <f t="shared" si="3"/>
        <v>40916</v>
      </c>
      <c r="S10" s="165">
        <f t="shared" si="4"/>
        <v>40916</v>
      </c>
      <c r="U10" s="1" t="str">
        <f>IF(INDEX(Holiday!$E:$E,ROW(),1)=0,"",INDEX(Holiday!$E:$E,ROW(),1))</f>
        <v/>
      </c>
    </row>
    <row r="11" spans="1:21" ht="12.6" customHeight="1" x14ac:dyDescent="0.15">
      <c r="A11" s="157">
        <f t="shared" si="5"/>
        <v>40917</v>
      </c>
      <c r="B11" s="164">
        <f t="shared" si="2"/>
        <v>40917</v>
      </c>
      <c r="C11" s="156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8"/>
      <c r="Q11" s="154">
        <f t="shared" si="1"/>
        <v>8</v>
      </c>
      <c r="R11" s="175">
        <f t="shared" si="3"/>
        <v>40917</v>
      </c>
      <c r="S11" s="165">
        <f t="shared" si="4"/>
        <v>40917</v>
      </c>
      <c r="U11" s="1">
        <f ca="1">IF(INDEX(Holiday!$E:$E,ROW(),1)=0,"",INDEX(Holiday!$E:$E,ROW(),1))</f>
        <v>40544</v>
      </c>
    </row>
    <row r="12" spans="1:21" ht="12.6" customHeight="1" x14ac:dyDescent="0.15">
      <c r="A12" s="157">
        <f t="shared" si="5"/>
        <v>40918</v>
      </c>
      <c r="B12" s="164">
        <f t="shared" si="2"/>
        <v>40918</v>
      </c>
      <c r="C12" s="156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8"/>
      <c r="Q12" s="154">
        <f t="shared" si="1"/>
        <v>9</v>
      </c>
      <c r="R12" s="175">
        <f t="shared" si="3"/>
        <v>40918</v>
      </c>
      <c r="S12" s="165">
        <f t="shared" si="4"/>
        <v>40918</v>
      </c>
      <c r="U12" s="1">
        <f ca="1">IF(INDEX(Holiday!$E:$E,ROW(),1)=0,"",INDEX(Holiday!$E:$E,ROW(),1))</f>
        <v>40545</v>
      </c>
    </row>
    <row r="13" spans="1:21" ht="12.6" customHeight="1" x14ac:dyDescent="0.15">
      <c r="A13" s="157">
        <f t="shared" si="5"/>
        <v>40919</v>
      </c>
      <c r="B13" s="164">
        <f t="shared" si="2"/>
        <v>40919</v>
      </c>
      <c r="C13" s="156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8"/>
      <c r="Q13" s="154">
        <f t="shared" si="1"/>
        <v>10</v>
      </c>
      <c r="R13" s="175">
        <f t="shared" si="3"/>
        <v>40919</v>
      </c>
      <c r="S13" s="165">
        <f t="shared" si="4"/>
        <v>40919</v>
      </c>
      <c r="U13" s="1">
        <f ca="1">IF(INDEX(Holiday!$E:$E,ROW(),1)=0,"",INDEX(Holiday!$E:$E,ROW(),1))</f>
        <v>40546</v>
      </c>
    </row>
    <row r="14" spans="1:21" ht="12.6" customHeight="1" x14ac:dyDescent="0.15">
      <c r="A14" s="157">
        <f t="shared" si="5"/>
        <v>40920</v>
      </c>
      <c r="B14" s="164">
        <f t="shared" si="2"/>
        <v>40920</v>
      </c>
      <c r="C14" s="156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8"/>
      <c r="Q14" s="154">
        <f t="shared" si="1"/>
        <v>11</v>
      </c>
      <c r="R14" s="175">
        <f t="shared" si="3"/>
        <v>40920</v>
      </c>
      <c r="S14" s="165">
        <f t="shared" si="4"/>
        <v>40920</v>
      </c>
      <c r="U14" s="1" t="str">
        <f ca="1">IF(INDEX(Holiday!$E:$E,ROW(),1)=0,"",INDEX(Holiday!$E:$E,ROW(),1))</f>
        <v/>
      </c>
    </row>
    <row r="15" spans="1:21" ht="12.6" customHeight="1" x14ac:dyDescent="0.15">
      <c r="A15" s="157">
        <f t="shared" si="5"/>
        <v>40921</v>
      </c>
      <c r="B15" s="164">
        <f t="shared" si="2"/>
        <v>40921</v>
      </c>
      <c r="C15" s="156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8"/>
      <c r="Q15" s="154">
        <f t="shared" si="1"/>
        <v>12</v>
      </c>
      <c r="R15" s="175">
        <f t="shared" si="3"/>
        <v>40921</v>
      </c>
      <c r="S15" s="165">
        <f t="shared" si="4"/>
        <v>40921</v>
      </c>
      <c r="U15" s="1">
        <f ca="1">IF(INDEX(Holiday!$E:$E,ROW(),1)=0,"",INDEX(Holiday!$E:$E,ROW(),1))</f>
        <v>40553</v>
      </c>
    </row>
    <row r="16" spans="1:21" ht="12.6" customHeight="1" x14ac:dyDescent="0.15">
      <c r="A16" s="157">
        <f t="shared" ref="A16:A29" si="6">A15+1</f>
        <v>40922</v>
      </c>
      <c r="B16" s="164">
        <f t="shared" si="2"/>
        <v>40922</v>
      </c>
      <c r="C16" s="156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8"/>
      <c r="Q16" s="154">
        <f t="shared" si="1"/>
        <v>13</v>
      </c>
      <c r="R16" s="175">
        <f t="shared" si="3"/>
        <v>40922</v>
      </c>
      <c r="S16" s="165">
        <f t="shared" ref="S16:S33" si="7">A16</f>
        <v>40922</v>
      </c>
      <c r="U16" s="1" t="str">
        <f ca="1">IF(INDEX(Holiday!$E:$E,ROW(),1)=0,"",INDEX(Holiday!$E:$E,ROW(),1))</f>
        <v/>
      </c>
    </row>
    <row r="17" spans="1:21" ht="12.6" customHeight="1" x14ac:dyDescent="0.15">
      <c r="A17" s="157">
        <f t="shared" si="6"/>
        <v>40923</v>
      </c>
      <c r="B17" s="164">
        <f t="shared" si="2"/>
        <v>40923</v>
      </c>
      <c r="C17" s="156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8"/>
      <c r="Q17" s="154">
        <f t="shared" si="1"/>
        <v>14</v>
      </c>
      <c r="R17" s="175">
        <f t="shared" si="3"/>
        <v>40923</v>
      </c>
      <c r="S17" s="165">
        <f t="shared" si="7"/>
        <v>40923</v>
      </c>
      <c r="U17" s="1">
        <f ca="1">IF(INDEX(Holiday!$E:$E,ROW(),1)=0,"",INDEX(Holiday!$E:$E,ROW(),1))</f>
        <v>40585</v>
      </c>
    </row>
    <row r="18" spans="1:21" ht="12.6" customHeight="1" x14ac:dyDescent="0.15">
      <c r="A18" s="157">
        <f t="shared" si="6"/>
        <v>40924</v>
      </c>
      <c r="B18" s="164">
        <f t="shared" si="2"/>
        <v>40924</v>
      </c>
      <c r="C18" s="156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8"/>
      <c r="Q18" s="154">
        <f t="shared" si="1"/>
        <v>15</v>
      </c>
      <c r="R18" s="175">
        <f t="shared" si="3"/>
        <v>40924</v>
      </c>
      <c r="S18" s="165">
        <f t="shared" si="7"/>
        <v>40924</v>
      </c>
      <c r="U18" s="1" t="str">
        <f ca="1">IF(INDEX(Holiday!$E:$E,ROW(),1)=0,"",INDEX(Holiday!$E:$E,ROW(),1))</f>
        <v/>
      </c>
    </row>
    <row r="19" spans="1:21" ht="12.6" customHeight="1" x14ac:dyDescent="0.15">
      <c r="A19" s="157">
        <f t="shared" si="6"/>
        <v>40925</v>
      </c>
      <c r="B19" s="164">
        <f t="shared" si="2"/>
        <v>40925</v>
      </c>
      <c r="C19" s="15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8"/>
      <c r="Q19" s="154">
        <f t="shared" si="1"/>
        <v>16</v>
      </c>
      <c r="R19" s="175">
        <f t="shared" si="3"/>
        <v>40925</v>
      </c>
      <c r="S19" s="165">
        <f t="shared" si="7"/>
        <v>40925</v>
      </c>
      <c r="U19" s="1">
        <f ca="1">IF(INDEX(Holiday!$E:$E,ROW(),1)=0,"",INDEX(Holiday!$E:$E,ROW(),1))</f>
        <v>40623</v>
      </c>
    </row>
    <row r="20" spans="1:21" ht="12.6" customHeight="1" x14ac:dyDescent="0.15">
      <c r="A20" s="157">
        <f t="shared" si="6"/>
        <v>40926</v>
      </c>
      <c r="B20" s="164">
        <f t="shared" si="2"/>
        <v>40926</v>
      </c>
      <c r="C20" s="156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8"/>
      <c r="Q20" s="154">
        <f t="shared" si="1"/>
        <v>17</v>
      </c>
      <c r="R20" s="175">
        <f t="shared" si="3"/>
        <v>40926</v>
      </c>
      <c r="S20" s="165">
        <f t="shared" si="7"/>
        <v>40926</v>
      </c>
      <c r="U20" s="1" t="str">
        <f ca="1">IF(INDEX(Holiday!$E:$E,ROW(),1)=0,"",INDEX(Holiday!$E:$E,ROW(),1))</f>
        <v/>
      </c>
    </row>
    <row r="21" spans="1:21" ht="12.6" customHeight="1" x14ac:dyDescent="0.15">
      <c r="A21" s="157">
        <f t="shared" si="6"/>
        <v>40927</v>
      </c>
      <c r="B21" s="164">
        <f t="shared" si="2"/>
        <v>40927</v>
      </c>
      <c r="C21" s="156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8"/>
      <c r="Q21" s="154">
        <f t="shared" si="1"/>
        <v>18</v>
      </c>
      <c r="R21" s="175">
        <f t="shared" si="3"/>
        <v>40927</v>
      </c>
      <c r="S21" s="165">
        <f t="shared" si="7"/>
        <v>40927</v>
      </c>
      <c r="U21" s="1">
        <f ca="1">IF(INDEX(Holiday!$E:$E,ROW(),1)=0,"",INDEX(Holiday!$E:$E,ROW(),1))</f>
        <v>40662</v>
      </c>
    </row>
    <row r="22" spans="1:21" ht="12.6" customHeight="1" x14ac:dyDescent="0.15">
      <c r="A22" s="157">
        <f t="shared" si="6"/>
        <v>40928</v>
      </c>
      <c r="B22" s="164">
        <f t="shared" si="2"/>
        <v>40928</v>
      </c>
      <c r="C22" s="156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8"/>
      <c r="Q22" s="154">
        <f t="shared" si="1"/>
        <v>19</v>
      </c>
      <c r="R22" s="175">
        <f t="shared" si="3"/>
        <v>40928</v>
      </c>
      <c r="S22" s="165">
        <f t="shared" si="7"/>
        <v>40928</v>
      </c>
      <c r="U22" s="1" t="str">
        <f ca="1">IF(INDEX(Holiday!$E:$E,ROW(),1)=0,"",INDEX(Holiday!$E:$E,ROW(),1))</f>
        <v/>
      </c>
    </row>
    <row r="23" spans="1:21" ht="12.6" customHeight="1" x14ac:dyDescent="0.15">
      <c r="A23" s="157">
        <f t="shared" si="6"/>
        <v>40929</v>
      </c>
      <c r="B23" s="164">
        <f t="shared" si="2"/>
        <v>40929</v>
      </c>
      <c r="C23" s="156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8"/>
      <c r="Q23" s="154">
        <f t="shared" si="1"/>
        <v>20</v>
      </c>
      <c r="R23" s="175">
        <f t="shared" si="3"/>
        <v>40929</v>
      </c>
      <c r="S23" s="165">
        <f t="shared" si="7"/>
        <v>40929</v>
      </c>
      <c r="U23" s="1" t="str">
        <f ca="1">IF(INDEX(Holiday!$E:$E,ROW(),1)=0,"",INDEX(Holiday!$E:$E,ROW(),1))</f>
        <v/>
      </c>
    </row>
    <row r="24" spans="1:21" ht="12.6" customHeight="1" x14ac:dyDescent="0.15">
      <c r="A24" s="157">
        <f t="shared" si="6"/>
        <v>40930</v>
      </c>
      <c r="B24" s="164">
        <f t="shared" si="2"/>
        <v>40930</v>
      </c>
      <c r="C24" s="156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8"/>
      <c r="Q24" s="154">
        <f t="shared" si="1"/>
        <v>21</v>
      </c>
      <c r="R24" s="175">
        <f t="shared" si="3"/>
        <v>40930</v>
      </c>
      <c r="S24" s="165">
        <f t="shared" si="7"/>
        <v>40930</v>
      </c>
      <c r="U24" s="1">
        <f ca="1">IF(INDEX(Holiday!$E:$E,ROW(),1)=0,"",INDEX(Holiday!$E:$E,ROW(),1))</f>
        <v>40666</v>
      </c>
    </row>
    <row r="25" spans="1:21" ht="12.6" customHeight="1" x14ac:dyDescent="0.15">
      <c r="A25" s="157">
        <f t="shared" si="6"/>
        <v>40931</v>
      </c>
      <c r="B25" s="164">
        <f t="shared" si="2"/>
        <v>40931</v>
      </c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8"/>
      <c r="Q25" s="154">
        <f t="shared" si="1"/>
        <v>22</v>
      </c>
      <c r="R25" s="175">
        <f t="shared" si="3"/>
        <v>40931</v>
      </c>
      <c r="S25" s="165">
        <f t="shared" si="7"/>
        <v>40931</v>
      </c>
      <c r="U25" s="1">
        <f ca="1">IF(INDEX(Holiday!$E:$E,ROW(),1)=0,"",INDEX(Holiday!$E:$E,ROW(),1))</f>
        <v>40667</v>
      </c>
    </row>
    <row r="26" spans="1:21" ht="12.6" customHeight="1" x14ac:dyDescent="0.15">
      <c r="A26" s="157">
        <f t="shared" si="6"/>
        <v>40932</v>
      </c>
      <c r="B26" s="164">
        <f t="shared" si="2"/>
        <v>40932</v>
      </c>
      <c r="C26" s="156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8"/>
      <c r="Q26" s="154">
        <f t="shared" si="1"/>
        <v>23</v>
      </c>
      <c r="R26" s="175">
        <f t="shared" si="3"/>
        <v>40932</v>
      </c>
      <c r="S26" s="165">
        <f t="shared" si="7"/>
        <v>40932</v>
      </c>
      <c r="U26" s="1">
        <f ca="1">IF(INDEX(Holiday!$E:$E,ROW(),1)=0,"",INDEX(Holiday!$E:$E,ROW(),1))</f>
        <v>40668</v>
      </c>
    </row>
    <row r="27" spans="1:21" ht="12.6" customHeight="1" x14ac:dyDescent="0.15">
      <c r="A27" s="157">
        <f t="shared" si="6"/>
        <v>40933</v>
      </c>
      <c r="B27" s="164">
        <f t="shared" si="2"/>
        <v>40933</v>
      </c>
      <c r="C27" s="156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8"/>
      <c r="Q27" s="154">
        <f t="shared" si="1"/>
        <v>24</v>
      </c>
      <c r="R27" s="175">
        <f t="shared" si="3"/>
        <v>40933</v>
      </c>
      <c r="S27" s="165">
        <f t="shared" si="7"/>
        <v>40933</v>
      </c>
      <c r="U27" s="1" t="str">
        <f ca="1">IF(INDEX(Holiday!$E:$E,ROW(),1)=0,"",INDEX(Holiday!$E:$E,ROW(),1))</f>
        <v/>
      </c>
    </row>
    <row r="28" spans="1:21" ht="12.6" customHeight="1" x14ac:dyDescent="0.15">
      <c r="A28" s="157">
        <f t="shared" si="6"/>
        <v>40934</v>
      </c>
      <c r="B28" s="164">
        <f t="shared" si="2"/>
        <v>40934</v>
      </c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8"/>
      <c r="Q28" s="154">
        <f t="shared" si="1"/>
        <v>25</v>
      </c>
      <c r="R28" s="175">
        <f t="shared" si="3"/>
        <v>40934</v>
      </c>
      <c r="S28" s="165">
        <f t="shared" si="7"/>
        <v>40934</v>
      </c>
      <c r="U28" s="1">
        <f ca="1">IF(INDEX(Holiday!$E:$E,ROW(),1)=0,"",INDEX(Holiday!$E:$E,ROW(),1))</f>
        <v>40742</v>
      </c>
    </row>
    <row r="29" spans="1:21" ht="12.6" customHeight="1" x14ac:dyDescent="0.15">
      <c r="A29" s="157">
        <f t="shared" si="6"/>
        <v>40935</v>
      </c>
      <c r="B29" s="164">
        <f t="shared" si="2"/>
        <v>40935</v>
      </c>
      <c r="C29" s="156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8"/>
      <c r="Q29" s="154">
        <f t="shared" si="1"/>
        <v>26</v>
      </c>
      <c r="R29" s="175">
        <f t="shared" si="3"/>
        <v>40935</v>
      </c>
      <c r="S29" s="165">
        <f t="shared" si="7"/>
        <v>40935</v>
      </c>
      <c r="U29" s="1" t="str">
        <f ca="1">IF(INDEX(Holiday!$E:$E,ROW(),1)=0,"",INDEX(Holiday!$E:$E,ROW(),1))</f>
        <v/>
      </c>
    </row>
    <row r="30" spans="1:21" ht="12.6" customHeight="1" x14ac:dyDescent="0.15">
      <c r="A30" s="157">
        <f>IF(A29="","",IF(MONTH(A29+1)&lt;&gt;MONTH(A1),"",A29+1))</f>
        <v>40936</v>
      </c>
      <c r="B30" s="164">
        <f t="shared" si="2"/>
        <v>40936</v>
      </c>
      <c r="C30" s="156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8"/>
      <c r="Q30" s="154">
        <f>IF(A30="","",DATEDIF(DATE(YEAR($A$1),1,1),A30,"d"))</f>
        <v>27</v>
      </c>
      <c r="R30" s="175">
        <f t="shared" si="3"/>
        <v>40936</v>
      </c>
      <c r="S30" s="165">
        <f t="shared" si="7"/>
        <v>40936</v>
      </c>
      <c r="U30" s="1">
        <f ca="1">IF(INDEX(Holiday!$E:$E,ROW(),1)=0,"",INDEX(Holiday!$E:$E,ROW(),1))</f>
        <v>40805</v>
      </c>
    </row>
    <row r="31" spans="1:21" ht="12.6" customHeight="1" x14ac:dyDescent="0.15">
      <c r="A31" s="157">
        <f>IF(A30="","",IF(MONTH(A30+1)&lt;&gt;MONTH(A2),"",A30+1))</f>
        <v>40937</v>
      </c>
      <c r="B31" s="164">
        <f t="shared" si="2"/>
        <v>40937</v>
      </c>
      <c r="C31" s="156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8"/>
      <c r="Q31" s="154">
        <f>IF(A31="","",DATEDIF(DATE(YEAR($A$1),1,1),A31,"d"))</f>
        <v>28</v>
      </c>
      <c r="R31" s="175">
        <f t="shared" si="3"/>
        <v>40937</v>
      </c>
      <c r="S31" s="165">
        <f t="shared" si="7"/>
        <v>40937</v>
      </c>
      <c r="U31" s="1" t="str">
        <f ca="1">IF(INDEX(Holiday!$E:$E,ROW(),1)=0,"",INDEX(Holiday!$E:$E,ROW(),1))</f>
        <v/>
      </c>
    </row>
    <row r="32" spans="1:21" ht="12.6" customHeight="1" x14ac:dyDescent="0.15">
      <c r="A32" s="157">
        <f>IF(A31="","",IF(MONTH(A31+1)&lt;&gt;MONTH(A3),"",A31+1))</f>
        <v>40938</v>
      </c>
      <c r="B32" s="164">
        <f t="shared" si="2"/>
        <v>40938</v>
      </c>
      <c r="C32" s="156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8"/>
      <c r="Q32" s="154">
        <f>IF(A32="","",DATEDIF(DATE(YEAR($A$1),1,1),A32,"d"))</f>
        <v>29</v>
      </c>
      <c r="R32" s="175">
        <f t="shared" si="3"/>
        <v>40938</v>
      </c>
      <c r="S32" s="165">
        <f t="shared" si="7"/>
        <v>40938</v>
      </c>
      <c r="U32" s="1">
        <f ca="1">IF(INDEX(Holiday!$E:$E,ROW(),1)=0,"",INDEX(Holiday!$E:$E,ROW(),1))</f>
        <v>40809</v>
      </c>
    </row>
    <row r="33" spans="1:21" ht="12.6" customHeight="1" x14ac:dyDescent="0.15">
      <c r="A33" s="157">
        <f>IF(A32="","",IF(MONTH(A32+1)&lt;&gt;MONTH(A4),"",A32+1))</f>
        <v>40939</v>
      </c>
      <c r="B33" s="164">
        <f t="shared" si="2"/>
        <v>40939</v>
      </c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8"/>
      <c r="Q33" s="154">
        <f>IF(A33="","",DATEDIF(DATE(YEAR($A$1),1,1),A33,"d"))</f>
        <v>30</v>
      </c>
      <c r="R33" s="175">
        <f t="shared" si="3"/>
        <v>40939</v>
      </c>
      <c r="S33" s="165">
        <f t="shared" si="7"/>
        <v>40939</v>
      </c>
      <c r="U33" s="1" t="str">
        <f ca="1">IF(INDEX(Holiday!$E:$E,ROW(),1)=0,"",INDEX(Holiday!$E:$E,ROW(),1))</f>
        <v/>
      </c>
    </row>
    <row r="34" spans="1:21" ht="18.95" customHeight="1" x14ac:dyDescent="0.15">
      <c r="A34" s="172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74"/>
      <c r="S34" s="172"/>
      <c r="U34" s="1">
        <f ca="1">IF(INDEX(Holiday!$E:$E,ROW(),1)=0,"",INDEX(Holiday!$E:$E,ROW(),1))</f>
        <v>40826</v>
      </c>
    </row>
    <row r="35" spans="1:21" x14ac:dyDescent="0.1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U35" s="1" t="str">
        <f ca="1">IF(INDEX(Holiday!$E:$E,ROW(),1)=0,"",INDEX(Holiday!$E:$E,ROW(),1))</f>
        <v/>
      </c>
    </row>
    <row r="36" spans="1:21" ht="30" customHeight="1" x14ac:dyDescent="0.15">
      <c r="A36" s="322">
        <f>DATE(YEAR(A1),MONTH(A1)+1,1)</f>
        <v>40940</v>
      </c>
      <c r="B36" s="322"/>
      <c r="C36" s="322"/>
      <c r="D36" s="322"/>
      <c r="E36" s="322"/>
      <c r="O36" s="321">
        <f>A36</f>
        <v>40940</v>
      </c>
      <c r="P36" s="321"/>
      <c r="Q36" s="321"/>
      <c r="R36" s="321"/>
      <c r="S36" s="321"/>
      <c r="U36" s="1">
        <f ca="1">IF(INDEX(Holiday!$E:$E,ROW(),1)=0,"",INDEX(Holiday!$E:$E,ROW(),1))</f>
        <v>40850</v>
      </c>
    </row>
    <row r="37" spans="1:21" ht="15" customHeight="1" x14ac:dyDescent="0.15">
      <c r="A37" s="166"/>
      <c r="B37" s="167"/>
      <c r="C37" s="168"/>
      <c r="D37" s="169">
        <v>7</v>
      </c>
      <c r="E37" s="169">
        <f t="shared" ref="E37:P37" si="8">D37+1</f>
        <v>8</v>
      </c>
      <c r="F37" s="169">
        <f t="shared" si="8"/>
        <v>9</v>
      </c>
      <c r="G37" s="169">
        <f t="shared" si="8"/>
        <v>10</v>
      </c>
      <c r="H37" s="169">
        <f t="shared" si="8"/>
        <v>11</v>
      </c>
      <c r="I37" s="169">
        <f t="shared" si="8"/>
        <v>12</v>
      </c>
      <c r="J37" s="169">
        <f t="shared" si="8"/>
        <v>13</v>
      </c>
      <c r="K37" s="169">
        <f t="shared" si="8"/>
        <v>14</v>
      </c>
      <c r="L37" s="169">
        <f t="shared" si="8"/>
        <v>15</v>
      </c>
      <c r="M37" s="169">
        <f t="shared" si="8"/>
        <v>16</v>
      </c>
      <c r="N37" s="169">
        <f t="shared" si="8"/>
        <v>17</v>
      </c>
      <c r="O37" s="169">
        <f>N37+1</f>
        <v>18</v>
      </c>
      <c r="P37" s="170">
        <f t="shared" si="8"/>
        <v>19</v>
      </c>
      <c r="Q37" s="171"/>
      <c r="R37" s="171"/>
      <c r="S37" s="166"/>
      <c r="U37" s="1" t="str">
        <f ca="1">IF(INDEX(Holiday!$E:$E,ROW(),1)=0,"",INDEX(Holiday!$E:$E,ROW(),1))</f>
        <v/>
      </c>
    </row>
    <row r="38" spans="1:21" ht="12.6" customHeight="1" x14ac:dyDescent="0.15">
      <c r="A38" s="157">
        <f>A36</f>
        <v>40940</v>
      </c>
      <c r="B38" s="164">
        <f>A38</f>
        <v>40940</v>
      </c>
      <c r="C38" s="160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2"/>
      <c r="Q38" s="163">
        <f t="shared" ref="Q38:Q64" si="9">DATEDIF(DATE(YEAR($A$1),1,1),A38,"d")</f>
        <v>31</v>
      </c>
      <c r="R38" s="175">
        <f t="shared" ref="R38:R68" si="10">A38</f>
        <v>40940</v>
      </c>
      <c r="S38" s="165">
        <f>A38</f>
        <v>40940</v>
      </c>
      <c r="U38" s="1">
        <f ca="1">IF(INDEX(Holiday!$E:$E,ROW(),1)=0,"",INDEX(Holiday!$E:$E,ROW(),1))</f>
        <v>40870</v>
      </c>
    </row>
    <row r="39" spans="1:21" ht="12.6" customHeight="1" x14ac:dyDescent="0.15">
      <c r="A39" s="157">
        <f>A38+1</f>
        <v>40941</v>
      </c>
      <c r="B39" s="164">
        <f t="shared" ref="B39:B68" si="11">A39</f>
        <v>40941</v>
      </c>
      <c r="C39" s="156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8"/>
      <c r="Q39" s="154">
        <f t="shared" si="9"/>
        <v>32</v>
      </c>
      <c r="R39" s="175">
        <f t="shared" si="10"/>
        <v>40941</v>
      </c>
      <c r="S39" s="165">
        <f t="shared" ref="S39:S68" si="12">A39</f>
        <v>40941</v>
      </c>
      <c r="U39" s="1" t="str">
        <f ca="1">IF(INDEX(Holiday!$E:$E,ROW(),1)=0,"",INDEX(Holiday!$E:$E,ROW(),1))</f>
        <v/>
      </c>
    </row>
    <row r="40" spans="1:21" ht="12.6" customHeight="1" x14ac:dyDescent="0.15">
      <c r="A40" s="157">
        <f t="shared" ref="A40:A64" si="13">A39+1</f>
        <v>40942</v>
      </c>
      <c r="B40" s="164">
        <f t="shared" si="11"/>
        <v>40942</v>
      </c>
      <c r="C40" s="156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8"/>
      <c r="Q40" s="154">
        <f t="shared" si="9"/>
        <v>33</v>
      </c>
      <c r="R40" s="175">
        <f t="shared" si="10"/>
        <v>40942</v>
      </c>
      <c r="S40" s="165">
        <f t="shared" si="12"/>
        <v>40942</v>
      </c>
      <c r="U40" s="1">
        <f ca="1">IF(INDEX(Holiday!$E:$E,ROW(),1)=0,"",INDEX(Holiday!$E:$E,ROW(),1))</f>
        <v>40900</v>
      </c>
    </row>
    <row r="41" spans="1:21" ht="12.6" customHeight="1" x14ac:dyDescent="0.15">
      <c r="A41" s="157">
        <f t="shared" si="13"/>
        <v>40943</v>
      </c>
      <c r="B41" s="164">
        <f t="shared" si="11"/>
        <v>40943</v>
      </c>
      <c r="C41" s="156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8"/>
      <c r="Q41" s="154">
        <f t="shared" si="9"/>
        <v>34</v>
      </c>
      <c r="R41" s="175">
        <f t="shared" si="10"/>
        <v>40943</v>
      </c>
      <c r="S41" s="165">
        <f t="shared" si="12"/>
        <v>40943</v>
      </c>
      <c r="U41" s="1" t="str">
        <f ca="1">IF(INDEX(Holiday!$E:$E,ROW(),1)=0,"",INDEX(Holiday!$E:$E,ROW(),1))</f>
        <v/>
      </c>
    </row>
    <row r="42" spans="1:21" ht="12.6" customHeight="1" x14ac:dyDescent="0.15">
      <c r="A42" s="157">
        <f t="shared" si="13"/>
        <v>40944</v>
      </c>
      <c r="B42" s="164">
        <f t="shared" si="11"/>
        <v>40944</v>
      </c>
      <c r="C42" s="15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8"/>
      <c r="Q42" s="154">
        <f t="shared" si="9"/>
        <v>35</v>
      </c>
      <c r="R42" s="175">
        <f t="shared" si="10"/>
        <v>40944</v>
      </c>
      <c r="S42" s="165">
        <f t="shared" si="12"/>
        <v>40944</v>
      </c>
      <c r="U42" s="1">
        <f ca="1">IF(INDEX(Holiday!$E:$E,ROW(),1)=0,"",INDEX(Holiday!$E:$E,ROW(),1))</f>
        <v>40907</v>
      </c>
    </row>
    <row r="43" spans="1:21" ht="12.6" customHeight="1" x14ac:dyDescent="0.15">
      <c r="A43" s="157">
        <f t="shared" si="13"/>
        <v>40945</v>
      </c>
      <c r="B43" s="164">
        <f t="shared" si="11"/>
        <v>40945</v>
      </c>
      <c r="C43" s="156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8"/>
      <c r="Q43" s="154">
        <f t="shared" si="9"/>
        <v>36</v>
      </c>
      <c r="R43" s="175">
        <f t="shared" si="10"/>
        <v>40945</v>
      </c>
      <c r="S43" s="165">
        <f t="shared" si="12"/>
        <v>40945</v>
      </c>
      <c r="U43" s="1">
        <f ca="1">IF(INDEX(Holiday!$E:$E,ROW(),1)=0,"",INDEX(Holiday!$E:$E,ROW(),1))</f>
        <v>40908</v>
      </c>
    </row>
    <row r="44" spans="1:21" ht="12.6" customHeight="1" x14ac:dyDescent="0.15">
      <c r="A44" s="157">
        <f t="shared" si="13"/>
        <v>40946</v>
      </c>
      <c r="B44" s="164">
        <f t="shared" si="11"/>
        <v>40946</v>
      </c>
      <c r="C44" s="156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8"/>
      <c r="Q44" s="154">
        <f t="shared" si="9"/>
        <v>37</v>
      </c>
      <c r="R44" s="175">
        <f t="shared" si="10"/>
        <v>40946</v>
      </c>
      <c r="S44" s="165">
        <f t="shared" si="12"/>
        <v>40946</v>
      </c>
      <c r="U44" s="1">
        <f ca="1">IF(INDEX(Holiday!$E:$E,ROW(),1)=0,"",INDEX(Holiday!$E:$E,ROW(),1))</f>
        <v>40909</v>
      </c>
    </row>
    <row r="45" spans="1:21" ht="12.6" customHeight="1" x14ac:dyDescent="0.15">
      <c r="A45" s="157">
        <f t="shared" si="13"/>
        <v>40947</v>
      </c>
      <c r="B45" s="164">
        <f t="shared" si="11"/>
        <v>40947</v>
      </c>
      <c r="C45" s="156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8"/>
      <c r="Q45" s="154">
        <f t="shared" si="9"/>
        <v>38</v>
      </c>
      <c r="R45" s="175">
        <f t="shared" si="10"/>
        <v>40947</v>
      </c>
      <c r="S45" s="165">
        <f t="shared" si="12"/>
        <v>40947</v>
      </c>
      <c r="U45" s="1">
        <f ca="1">IF(INDEX(Holiday!$E:$E,ROW(),1)=0,"",INDEX(Holiday!$E:$E,ROW(),1))</f>
        <v>40910</v>
      </c>
    </row>
    <row r="46" spans="1:21" ht="12.6" customHeight="1" x14ac:dyDescent="0.15">
      <c r="A46" s="157">
        <f t="shared" si="13"/>
        <v>40948</v>
      </c>
      <c r="B46" s="164">
        <f t="shared" si="11"/>
        <v>40948</v>
      </c>
      <c r="C46" s="156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8"/>
      <c r="Q46" s="154">
        <f t="shared" si="9"/>
        <v>39</v>
      </c>
      <c r="R46" s="175">
        <f t="shared" si="10"/>
        <v>40948</v>
      </c>
      <c r="S46" s="165">
        <f t="shared" si="12"/>
        <v>40948</v>
      </c>
      <c r="U46" s="1">
        <f ca="1">IF(INDEX(Holiday!$E:$E,ROW(),1)=0,"",INDEX(Holiday!$E:$E,ROW(),1))</f>
        <v>40911</v>
      </c>
    </row>
    <row r="47" spans="1:21" ht="12.6" customHeight="1" x14ac:dyDescent="0.15">
      <c r="A47" s="157">
        <f t="shared" si="13"/>
        <v>40949</v>
      </c>
      <c r="B47" s="164">
        <f t="shared" si="11"/>
        <v>40949</v>
      </c>
      <c r="C47" s="156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8"/>
      <c r="Q47" s="154">
        <f t="shared" si="9"/>
        <v>40</v>
      </c>
      <c r="R47" s="175">
        <f t="shared" si="10"/>
        <v>40949</v>
      </c>
      <c r="S47" s="165">
        <f t="shared" si="12"/>
        <v>40949</v>
      </c>
      <c r="U47" s="1" t="str">
        <f ca="1">IF(INDEX(Holiday!$E:$E,ROW(),1)=0,"",INDEX(Holiday!$E:$E,ROW(),1))</f>
        <v/>
      </c>
    </row>
    <row r="48" spans="1:21" ht="12.6" customHeight="1" x14ac:dyDescent="0.15">
      <c r="A48" s="157">
        <f t="shared" si="13"/>
        <v>40950</v>
      </c>
      <c r="B48" s="164">
        <f t="shared" si="11"/>
        <v>40950</v>
      </c>
      <c r="C48" s="156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8"/>
      <c r="Q48" s="154">
        <f t="shared" si="9"/>
        <v>41</v>
      </c>
      <c r="R48" s="175">
        <f t="shared" si="10"/>
        <v>40950</v>
      </c>
      <c r="S48" s="165">
        <f t="shared" si="12"/>
        <v>40950</v>
      </c>
      <c r="U48" s="1">
        <f ca="1">IF(INDEX(Holiday!$E:$E,ROW(),1)=0,"",INDEX(Holiday!$E:$E,ROW(),1))</f>
        <v>40917</v>
      </c>
    </row>
    <row r="49" spans="1:21" ht="12.6" customHeight="1" x14ac:dyDescent="0.15">
      <c r="A49" s="157">
        <f t="shared" si="13"/>
        <v>40951</v>
      </c>
      <c r="B49" s="164">
        <f t="shared" si="11"/>
        <v>40951</v>
      </c>
      <c r="C49" s="156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8"/>
      <c r="Q49" s="154">
        <f t="shared" si="9"/>
        <v>42</v>
      </c>
      <c r="R49" s="175">
        <f t="shared" si="10"/>
        <v>40951</v>
      </c>
      <c r="S49" s="165">
        <f t="shared" si="12"/>
        <v>40951</v>
      </c>
      <c r="U49" s="1" t="str">
        <f ca="1">IF(INDEX(Holiday!$E:$E,ROW(),1)=0,"",INDEX(Holiday!$E:$E,ROW(),1))</f>
        <v/>
      </c>
    </row>
    <row r="50" spans="1:21" ht="12.6" customHeight="1" x14ac:dyDescent="0.15">
      <c r="A50" s="157">
        <f t="shared" si="13"/>
        <v>40952</v>
      </c>
      <c r="B50" s="164">
        <f t="shared" si="11"/>
        <v>40952</v>
      </c>
      <c r="C50" s="156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8"/>
      <c r="Q50" s="154">
        <f t="shared" si="9"/>
        <v>43</v>
      </c>
      <c r="R50" s="175">
        <f t="shared" si="10"/>
        <v>40952</v>
      </c>
      <c r="S50" s="165">
        <f t="shared" si="12"/>
        <v>40952</v>
      </c>
      <c r="U50" s="1">
        <f ca="1">IF(INDEX(Holiday!$E:$E,ROW(),1)=0,"",INDEX(Holiday!$E:$E,ROW(),1))</f>
        <v>40950</v>
      </c>
    </row>
    <row r="51" spans="1:21" ht="12.6" customHeight="1" x14ac:dyDescent="0.15">
      <c r="A51" s="157">
        <f t="shared" si="13"/>
        <v>40953</v>
      </c>
      <c r="B51" s="164">
        <f t="shared" si="11"/>
        <v>40953</v>
      </c>
      <c r="C51" s="156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8"/>
      <c r="Q51" s="154">
        <f t="shared" si="9"/>
        <v>44</v>
      </c>
      <c r="R51" s="175">
        <f t="shared" si="10"/>
        <v>40953</v>
      </c>
      <c r="S51" s="165">
        <f t="shared" si="12"/>
        <v>40953</v>
      </c>
      <c r="U51" s="1" t="str">
        <f ca="1">IF(INDEX(Holiday!$E:$E,ROW(),1)=0,"",INDEX(Holiday!$E:$E,ROW(),1))</f>
        <v/>
      </c>
    </row>
    <row r="52" spans="1:21" ht="12.6" customHeight="1" x14ac:dyDescent="0.15">
      <c r="A52" s="157">
        <f t="shared" si="13"/>
        <v>40954</v>
      </c>
      <c r="B52" s="164">
        <f t="shared" si="11"/>
        <v>40954</v>
      </c>
      <c r="C52" s="156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8"/>
      <c r="Q52" s="154">
        <f t="shared" si="9"/>
        <v>45</v>
      </c>
      <c r="R52" s="175">
        <f t="shared" si="10"/>
        <v>40954</v>
      </c>
      <c r="S52" s="165">
        <f t="shared" si="12"/>
        <v>40954</v>
      </c>
      <c r="U52" s="1">
        <f ca="1">IF(INDEX(Holiday!$E:$E,ROW(),1)=0,"",INDEX(Holiday!$E:$E,ROW(),1))</f>
        <v>40988</v>
      </c>
    </row>
    <row r="53" spans="1:21" ht="12.6" customHeight="1" x14ac:dyDescent="0.15">
      <c r="A53" s="157">
        <f t="shared" si="13"/>
        <v>40955</v>
      </c>
      <c r="B53" s="164">
        <f t="shared" si="11"/>
        <v>40955</v>
      </c>
      <c r="C53" s="156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8"/>
      <c r="Q53" s="154">
        <f t="shared" si="9"/>
        <v>46</v>
      </c>
      <c r="R53" s="175">
        <f t="shared" si="10"/>
        <v>40955</v>
      </c>
      <c r="S53" s="165">
        <f t="shared" si="12"/>
        <v>40955</v>
      </c>
      <c r="U53" s="1" t="str">
        <f ca="1">IF(INDEX(Holiday!$E:$E,ROW(),1)=0,"",INDEX(Holiday!$E:$E,ROW(),1))</f>
        <v/>
      </c>
    </row>
    <row r="54" spans="1:21" ht="12.6" customHeight="1" x14ac:dyDescent="0.15">
      <c r="A54" s="157">
        <f t="shared" si="13"/>
        <v>40956</v>
      </c>
      <c r="B54" s="164">
        <f t="shared" si="11"/>
        <v>40956</v>
      </c>
      <c r="C54" s="156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8"/>
      <c r="Q54" s="154">
        <f t="shared" si="9"/>
        <v>47</v>
      </c>
      <c r="R54" s="175">
        <f t="shared" si="10"/>
        <v>40956</v>
      </c>
      <c r="S54" s="165">
        <f t="shared" si="12"/>
        <v>40956</v>
      </c>
      <c r="U54" s="1">
        <f ca="1">IF(INDEX(Holiday!$E:$E,ROW(),1)=0,"",INDEX(Holiday!$E:$E,ROW(),1))</f>
        <v>41028</v>
      </c>
    </row>
    <row r="55" spans="1:21" ht="12.6" customHeight="1" x14ac:dyDescent="0.15">
      <c r="A55" s="157">
        <f t="shared" si="13"/>
        <v>40957</v>
      </c>
      <c r="B55" s="164">
        <f t="shared" si="11"/>
        <v>40957</v>
      </c>
      <c r="C55" s="156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8"/>
      <c r="Q55" s="154">
        <f t="shared" si="9"/>
        <v>48</v>
      </c>
      <c r="R55" s="175">
        <f t="shared" si="10"/>
        <v>40957</v>
      </c>
      <c r="S55" s="165">
        <f t="shared" si="12"/>
        <v>40957</v>
      </c>
      <c r="U55" s="1">
        <f ca="1">IF(INDEX(Holiday!$E:$E,ROW(),1)=0,"",INDEX(Holiday!$E:$E,ROW(),1))</f>
        <v>41029</v>
      </c>
    </row>
    <row r="56" spans="1:21" ht="12.6" customHeight="1" x14ac:dyDescent="0.15">
      <c r="A56" s="157">
        <f t="shared" si="13"/>
        <v>40958</v>
      </c>
      <c r="B56" s="164">
        <f t="shared" si="11"/>
        <v>40958</v>
      </c>
      <c r="C56" s="156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8"/>
      <c r="Q56" s="154">
        <f t="shared" si="9"/>
        <v>49</v>
      </c>
      <c r="R56" s="175">
        <f t="shared" si="10"/>
        <v>40958</v>
      </c>
      <c r="S56" s="165">
        <f t="shared" si="12"/>
        <v>40958</v>
      </c>
      <c r="U56" s="1" t="str">
        <f ca="1">IF(INDEX(Holiday!$E:$E,ROW(),1)=0,"",INDEX(Holiday!$E:$E,ROW(),1))</f>
        <v/>
      </c>
    </row>
    <row r="57" spans="1:21" ht="12.6" customHeight="1" x14ac:dyDescent="0.15">
      <c r="A57" s="157">
        <f t="shared" si="13"/>
        <v>40959</v>
      </c>
      <c r="B57" s="164">
        <f t="shared" si="11"/>
        <v>40959</v>
      </c>
      <c r="C57" s="156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8"/>
      <c r="Q57" s="154">
        <f t="shared" si="9"/>
        <v>50</v>
      </c>
      <c r="R57" s="175">
        <f t="shared" si="10"/>
        <v>40959</v>
      </c>
      <c r="S57" s="165">
        <f t="shared" si="12"/>
        <v>40959</v>
      </c>
      <c r="U57" s="1">
        <f ca="1">IF(INDEX(Holiday!$E:$E,ROW(),1)=0,"",INDEX(Holiday!$E:$E,ROW(),1))</f>
        <v>41032</v>
      </c>
    </row>
    <row r="58" spans="1:21" ht="12.6" customHeight="1" x14ac:dyDescent="0.15">
      <c r="A58" s="157">
        <f t="shared" si="13"/>
        <v>40960</v>
      </c>
      <c r="B58" s="164">
        <f t="shared" si="11"/>
        <v>40960</v>
      </c>
      <c r="C58" s="156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8"/>
      <c r="Q58" s="154">
        <f t="shared" si="9"/>
        <v>51</v>
      </c>
      <c r="R58" s="175">
        <f t="shared" si="10"/>
        <v>40960</v>
      </c>
      <c r="S58" s="165">
        <f t="shared" si="12"/>
        <v>40960</v>
      </c>
      <c r="U58" s="1">
        <f ca="1">IF(INDEX(Holiday!$E:$E,ROW(),1)=0,"",INDEX(Holiday!$E:$E,ROW(),1))</f>
        <v>41033</v>
      </c>
    </row>
    <row r="59" spans="1:21" ht="12.6" customHeight="1" x14ac:dyDescent="0.15">
      <c r="A59" s="157">
        <f t="shared" si="13"/>
        <v>40961</v>
      </c>
      <c r="B59" s="164">
        <f t="shared" si="11"/>
        <v>40961</v>
      </c>
      <c r="C59" s="156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8"/>
      <c r="Q59" s="154">
        <f t="shared" si="9"/>
        <v>52</v>
      </c>
      <c r="R59" s="175">
        <f t="shared" si="10"/>
        <v>40961</v>
      </c>
      <c r="S59" s="165">
        <f t="shared" si="12"/>
        <v>40961</v>
      </c>
      <c r="U59" s="1">
        <f ca="1">IF(INDEX(Holiday!$E:$E,ROW(),1)=0,"",INDEX(Holiday!$E:$E,ROW(),1))</f>
        <v>41034</v>
      </c>
    </row>
    <row r="60" spans="1:21" ht="12.6" customHeight="1" x14ac:dyDescent="0.15">
      <c r="A60" s="157">
        <f t="shared" si="13"/>
        <v>40962</v>
      </c>
      <c r="B60" s="164">
        <f t="shared" si="11"/>
        <v>40962</v>
      </c>
      <c r="C60" s="156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8"/>
      <c r="Q60" s="154">
        <f t="shared" si="9"/>
        <v>53</v>
      </c>
      <c r="R60" s="175">
        <f t="shared" si="10"/>
        <v>40962</v>
      </c>
      <c r="S60" s="165">
        <f t="shared" si="12"/>
        <v>40962</v>
      </c>
      <c r="U60" s="1" t="str">
        <f ca="1">IF(INDEX(Holiday!$E:$E,ROW(),1)=0,"",INDEX(Holiday!$E:$E,ROW(),1))</f>
        <v/>
      </c>
    </row>
    <row r="61" spans="1:21" ht="12.6" customHeight="1" x14ac:dyDescent="0.15">
      <c r="A61" s="157">
        <f t="shared" si="13"/>
        <v>40963</v>
      </c>
      <c r="B61" s="164">
        <f t="shared" si="11"/>
        <v>40963</v>
      </c>
      <c r="C61" s="156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8"/>
      <c r="Q61" s="154">
        <f t="shared" si="9"/>
        <v>54</v>
      </c>
      <c r="R61" s="175">
        <f t="shared" si="10"/>
        <v>40963</v>
      </c>
      <c r="S61" s="165">
        <f t="shared" si="12"/>
        <v>40963</v>
      </c>
      <c r="U61" s="1">
        <f ca="1">IF(INDEX(Holiday!$E:$E,ROW(),1)=0,"",INDEX(Holiday!$E:$E,ROW(),1))</f>
        <v>41106</v>
      </c>
    </row>
    <row r="62" spans="1:21" ht="12.6" customHeight="1" x14ac:dyDescent="0.15">
      <c r="A62" s="157">
        <f t="shared" si="13"/>
        <v>40964</v>
      </c>
      <c r="B62" s="164">
        <f t="shared" si="11"/>
        <v>40964</v>
      </c>
      <c r="C62" s="156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8"/>
      <c r="Q62" s="154">
        <f t="shared" si="9"/>
        <v>55</v>
      </c>
      <c r="R62" s="175">
        <f t="shared" si="10"/>
        <v>40964</v>
      </c>
      <c r="S62" s="165">
        <f t="shared" si="12"/>
        <v>40964</v>
      </c>
      <c r="U62" s="1" t="str">
        <f ca="1">IF(INDEX(Holiday!$E:$E,ROW(),1)=0,"",INDEX(Holiday!$E:$E,ROW(),1))</f>
        <v/>
      </c>
    </row>
    <row r="63" spans="1:21" ht="12.6" customHeight="1" x14ac:dyDescent="0.15">
      <c r="A63" s="157">
        <f t="shared" si="13"/>
        <v>40965</v>
      </c>
      <c r="B63" s="164">
        <f t="shared" si="11"/>
        <v>40965</v>
      </c>
      <c r="C63" s="156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8"/>
      <c r="Q63" s="154">
        <f t="shared" si="9"/>
        <v>56</v>
      </c>
      <c r="R63" s="175">
        <f t="shared" si="10"/>
        <v>40965</v>
      </c>
      <c r="S63" s="165">
        <f t="shared" si="12"/>
        <v>40965</v>
      </c>
      <c r="U63" s="1">
        <f ca="1">IF(INDEX(Holiday!$E:$E,ROW(),1)=0,"",INDEX(Holiday!$E:$E,ROW(),1))</f>
        <v>41169</v>
      </c>
    </row>
    <row r="64" spans="1:21" ht="12.6" customHeight="1" x14ac:dyDescent="0.15">
      <c r="A64" s="157">
        <f t="shared" si="13"/>
        <v>40966</v>
      </c>
      <c r="B64" s="164">
        <f t="shared" si="11"/>
        <v>40966</v>
      </c>
      <c r="C64" s="156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8"/>
      <c r="Q64" s="154">
        <f t="shared" si="9"/>
        <v>57</v>
      </c>
      <c r="R64" s="175">
        <f t="shared" si="10"/>
        <v>40966</v>
      </c>
      <c r="S64" s="165">
        <f t="shared" si="12"/>
        <v>40966</v>
      </c>
      <c r="U64" s="1" t="str">
        <f ca="1">IF(INDEX(Holiday!$E:$E,ROW(),1)=0,"",INDEX(Holiday!$E:$E,ROW(),1))</f>
        <v/>
      </c>
    </row>
    <row r="65" spans="1:21" ht="12.6" customHeight="1" x14ac:dyDescent="0.15">
      <c r="A65" s="157">
        <f>IF(A64="","",IF(MONTH(A64+1)&lt;&gt;MONTH(A36),"",A64+1))</f>
        <v>40967</v>
      </c>
      <c r="B65" s="164">
        <f t="shared" si="11"/>
        <v>40967</v>
      </c>
      <c r="C65" s="156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8"/>
      <c r="Q65" s="154">
        <f>IF(A65="","",DATEDIF(DATE(YEAR($A$1),1,1),A65,"d"))</f>
        <v>58</v>
      </c>
      <c r="R65" s="175">
        <f t="shared" si="10"/>
        <v>40967</v>
      </c>
      <c r="S65" s="165">
        <f t="shared" si="12"/>
        <v>40967</v>
      </c>
      <c r="U65" s="1">
        <f ca="1">IF(INDEX(Holiday!$E:$E,ROW(),1)=0,"",INDEX(Holiday!$E:$E,ROW(),1))</f>
        <v>41174</v>
      </c>
    </row>
    <row r="66" spans="1:21" ht="12.6" customHeight="1" x14ac:dyDescent="0.15">
      <c r="A66" s="157" t="str">
        <f>IF(A65="","",IF(MONTH(A65+1)&lt;&gt;MONTH(A37),"",A65+1))</f>
        <v/>
      </c>
      <c r="B66" s="164" t="str">
        <f t="shared" si="11"/>
        <v/>
      </c>
      <c r="C66" s="156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8"/>
      <c r="Q66" s="154" t="str">
        <f>IF(A66="","",DATEDIF(DATE(YEAR($A$1),1,1),A66,"d"))</f>
        <v/>
      </c>
      <c r="R66" s="175" t="str">
        <f t="shared" si="10"/>
        <v/>
      </c>
      <c r="S66" s="165" t="str">
        <f t="shared" si="12"/>
        <v/>
      </c>
      <c r="U66" s="1" t="str">
        <f ca="1">IF(INDEX(Holiday!$E:$E,ROW(),1)=0,"",INDEX(Holiday!$E:$E,ROW(),1))</f>
        <v/>
      </c>
    </row>
    <row r="67" spans="1:21" ht="12.6" customHeight="1" x14ac:dyDescent="0.15">
      <c r="A67" s="157" t="str">
        <f>IF(A66="","",IF(MONTH(A66+1)&lt;&gt;MONTH(A38),"",A66+1))</f>
        <v/>
      </c>
      <c r="B67" s="164" t="str">
        <f t="shared" si="11"/>
        <v/>
      </c>
      <c r="C67" s="156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8"/>
      <c r="Q67" s="154" t="str">
        <f>IF(A67="","",DATEDIF(DATE(YEAR($A$1),1,1),A67,"d"))</f>
        <v/>
      </c>
      <c r="R67" s="175" t="str">
        <f t="shared" si="10"/>
        <v/>
      </c>
      <c r="S67" s="165" t="str">
        <f t="shared" si="12"/>
        <v/>
      </c>
      <c r="U67" s="1">
        <f ca="1">IF(INDEX(Holiday!$E:$E,ROW(),1)=0,"",INDEX(Holiday!$E:$E,ROW(),1))</f>
        <v>41190</v>
      </c>
    </row>
    <row r="68" spans="1:21" ht="12.6" customHeight="1" x14ac:dyDescent="0.15">
      <c r="A68" s="157" t="str">
        <f>IF(A67="","",IF(MONTH(A67+1)&lt;&gt;MONTH(A39),"",A67+1))</f>
        <v/>
      </c>
      <c r="B68" s="164" t="str">
        <f t="shared" si="11"/>
        <v/>
      </c>
      <c r="C68" s="156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8"/>
      <c r="Q68" s="154" t="str">
        <f>IF(A68="","",DATEDIF(DATE(YEAR($A$1),1,1),A68,"d"))</f>
        <v/>
      </c>
      <c r="R68" s="175" t="str">
        <f t="shared" si="10"/>
        <v/>
      </c>
      <c r="S68" s="165" t="str">
        <f t="shared" si="12"/>
        <v/>
      </c>
      <c r="U68" s="1" t="str">
        <f ca="1">IF(INDEX(Holiday!$E:$E,ROW(),1)=0,"",INDEX(Holiday!$E:$E,ROW(),1))</f>
        <v/>
      </c>
    </row>
    <row r="69" spans="1:21" x14ac:dyDescent="0.15">
      <c r="A69" s="152"/>
      <c r="Q69" s="153"/>
      <c r="R69" s="153"/>
      <c r="S69" s="152"/>
      <c r="U69" s="1">
        <f ca="1">IF(INDEX(Holiday!$E:$E,ROW(),1)=0,"",INDEX(Holiday!$E:$E,ROW(),1))</f>
        <v>41216</v>
      </c>
    </row>
    <row r="70" spans="1:21" x14ac:dyDescent="0.15">
      <c r="U70" s="1" t="str">
        <f ca="1">IF(INDEX(Holiday!$E:$E,ROW(),1)=0,"",INDEX(Holiday!$E:$E,ROW(),1))</f>
        <v/>
      </c>
    </row>
    <row r="71" spans="1:21" x14ac:dyDescent="0.15">
      <c r="U71" s="1">
        <f ca="1">IF(INDEX(Holiday!$E:$E,ROW(),1)=0,"",INDEX(Holiday!$E:$E,ROW(),1))</f>
        <v>41236</v>
      </c>
    </row>
    <row r="72" spans="1:21" x14ac:dyDescent="0.15">
      <c r="U72" s="1" t="str">
        <f ca="1">IF(INDEX(Holiday!$E:$E,ROW(),1)=0,"",INDEX(Holiday!$E:$E,ROW(),1))</f>
        <v/>
      </c>
    </row>
    <row r="73" spans="1:21" x14ac:dyDescent="0.15">
      <c r="U73" s="1">
        <f ca="1">IF(INDEX(Holiday!$E:$E,ROW(),1)=0,"",INDEX(Holiday!$E:$E,ROW(),1))</f>
        <v>41266</v>
      </c>
    </row>
    <row r="74" spans="1:21" x14ac:dyDescent="0.15">
      <c r="U74" s="1">
        <f ca="1">IF(INDEX(Holiday!$E:$E,ROW(),1)=0,"",INDEX(Holiday!$E:$E,ROW(),1))</f>
        <v>41267</v>
      </c>
    </row>
    <row r="75" spans="1:21" x14ac:dyDescent="0.15">
      <c r="U75" s="1">
        <f ca="1">IF(INDEX(Holiday!$E:$E,ROW(),1)=0,"",INDEX(Holiday!$E:$E,ROW(),1))</f>
        <v>41273</v>
      </c>
    </row>
    <row r="76" spans="1:21" x14ac:dyDescent="0.15">
      <c r="U76" s="1">
        <f ca="1">IF(INDEX(Holiday!$E:$E,ROW(),1)=0,"",INDEX(Holiday!$E:$E,ROW(),1))</f>
        <v>41274</v>
      </c>
    </row>
    <row r="77" spans="1:21" x14ac:dyDescent="0.15">
      <c r="U77" s="1">
        <f ca="1">IF(INDEX(Holiday!$E:$E,ROW(),1)=0,"",INDEX(Holiday!$E:$E,ROW(),1))</f>
        <v>41275</v>
      </c>
    </row>
    <row r="78" spans="1:21" x14ac:dyDescent="0.15">
      <c r="U78" s="1">
        <f ca="1">IF(INDEX(Holiday!$E:$E,ROW(),1)=0,"",INDEX(Holiday!$E:$E,ROW(),1))</f>
        <v>41276</v>
      </c>
    </row>
    <row r="79" spans="1:21" x14ac:dyDescent="0.15">
      <c r="U79" s="1">
        <f ca="1">IF(INDEX(Holiday!$E:$E,ROW(),1)=0,"",INDEX(Holiday!$E:$E,ROW(),1))</f>
        <v>41277</v>
      </c>
    </row>
    <row r="80" spans="1:21" x14ac:dyDescent="0.15">
      <c r="U80" s="1" t="str">
        <f ca="1">IF(INDEX(Holiday!$E:$E,ROW(),1)=0,"",INDEX(Holiday!$E:$E,ROW(),1))</f>
        <v/>
      </c>
    </row>
    <row r="81" spans="21:21" x14ac:dyDescent="0.15">
      <c r="U81" s="1">
        <f ca="1">IF(INDEX(Holiday!$E:$E,ROW(),1)=0,"",INDEX(Holiday!$E:$E,ROW(),1))</f>
        <v>41288</v>
      </c>
    </row>
    <row r="82" spans="21:21" x14ac:dyDescent="0.15">
      <c r="U82" s="1" t="str">
        <f ca="1">IF(INDEX(Holiday!$E:$E,ROW(),1)=0,"",INDEX(Holiday!$E:$E,ROW(),1))</f>
        <v/>
      </c>
    </row>
    <row r="83" spans="21:21" x14ac:dyDescent="0.15">
      <c r="U83" s="1">
        <f ca="1">IF(INDEX(Holiday!$E:$E,ROW(),1)=0,"",INDEX(Holiday!$E:$E,ROW(),1))</f>
        <v>41316</v>
      </c>
    </row>
    <row r="84" spans="21:21" x14ac:dyDescent="0.15">
      <c r="U84" s="1" t="str">
        <f ca="1">IF(INDEX(Holiday!$E:$E,ROW(),1)=0,"",INDEX(Holiday!$E:$E,ROW(),1))</f>
        <v/>
      </c>
    </row>
    <row r="85" spans="21:21" x14ac:dyDescent="0.15">
      <c r="U85" s="1">
        <f ca="1">IF(INDEX(Holiday!$E:$E,ROW(),1)=0,"",INDEX(Holiday!$E:$E,ROW(),1))</f>
        <v>41353</v>
      </c>
    </row>
    <row r="86" spans="21:21" x14ac:dyDescent="0.15">
      <c r="U86" s="1" t="str">
        <f ca="1">IF(INDEX(Holiday!$E:$E,ROW(),1)=0,"",INDEX(Holiday!$E:$E,ROW(),1))</f>
        <v/>
      </c>
    </row>
    <row r="87" spans="21:21" x14ac:dyDescent="0.15">
      <c r="U87" s="1">
        <f ca="1">IF(INDEX(Holiday!$E:$E,ROW(),1)=0,"",INDEX(Holiday!$E:$E,ROW(),1))</f>
        <v>41393</v>
      </c>
    </row>
    <row r="88" spans="21:21" x14ac:dyDescent="0.15">
      <c r="U88" s="1" t="str">
        <f ca="1">IF(INDEX(Holiday!$E:$E,ROW(),1)=0,"",INDEX(Holiday!$E:$E,ROW(),1))</f>
        <v/>
      </c>
    </row>
    <row r="89" spans="21:21" x14ac:dyDescent="0.15">
      <c r="U89" s="1" t="str">
        <f ca="1">IF(INDEX(Holiday!$E:$E,ROW(),1)=0,"",INDEX(Holiday!$E:$E,ROW(),1))</f>
        <v/>
      </c>
    </row>
    <row r="90" spans="21:21" x14ac:dyDescent="0.15">
      <c r="U90" s="1">
        <f ca="1">IF(INDEX(Holiday!$E:$E,ROW(),1)=0,"",INDEX(Holiday!$E:$E,ROW(),1))</f>
        <v>41397</v>
      </c>
    </row>
    <row r="91" spans="21:21" x14ac:dyDescent="0.15">
      <c r="U91" s="1">
        <f ca="1">IF(INDEX(Holiday!$E:$E,ROW(),1)=0,"",INDEX(Holiday!$E:$E,ROW(),1))</f>
        <v>41398</v>
      </c>
    </row>
    <row r="92" spans="21:21" x14ac:dyDescent="0.15">
      <c r="U92" s="1">
        <f ca="1">IF(INDEX(Holiday!$E:$E,ROW(),1)=0,"",INDEX(Holiday!$E:$E,ROW(),1))</f>
        <v>41399</v>
      </c>
    </row>
    <row r="93" spans="21:21" x14ac:dyDescent="0.15">
      <c r="U93" s="1">
        <f ca="1">IF(INDEX(Holiday!$E:$E,ROW(),1)=0,"",INDEX(Holiday!$E:$E,ROW(),1))</f>
        <v>41400</v>
      </c>
    </row>
    <row r="94" spans="21:21" x14ac:dyDescent="0.15">
      <c r="U94" s="1">
        <f ca="1">IF(INDEX(Holiday!$E:$E,ROW(),1)=0,"",INDEX(Holiday!$E:$E,ROW(),1))</f>
        <v>41470</v>
      </c>
    </row>
    <row r="95" spans="21:21" x14ac:dyDescent="0.15">
      <c r="U95" s="1" t="str">
        <f ca="1">IF(INDEX(Holiday!$E:$E,ROW(),1)=0,"",INDEX(Holiday!$E:$E,ROW(),1))</f>
        <v/>
      </c>
    </row>
    <row r="96" spans="21:21" x14ac:dyDescent="0.15">
      <c r="U96" s="1">
        <f ca="1">IF(INDEX(Holiday!$E:$E,ROW(),1)=0,"",INDEX(Holiday!$E:$E,ROW(),1))</f>
        <v>41533</v>
      </c>
    </row>
    <row r="97" spans="21:21" x14ac:dyDescent="0.15">
      <c r="U97" s="1" t="str">
        <f ca="1">IF(INDEX(Holiday!$E:$E,ROW(),1)=0,"",INDEX(Holiday!$E:$E,ROW(),1))</f>
        <v/>
      </c>
    </row>
    <row r="98" spans="21:21" x14ac:dyDescent="0.15">
      <c r="U98" s="1">
        <f ca="1">IF(INDEX(Holiday!$E:$E,ROW(),1)=0,"",INDEX(Holiday!$E:$E,ROW(),1))</f>
        <v>41540</v>
      </c>
    </row>
    <row r="99" spans="21:21" x14ac:dyDescent="0.15">
      <c r="U99" s="1" t="str">
        <f ca="1">IF(INDEX(Holiday!$E:$E,ROW(),1)=0,"",INDEX(Holiday!$E:$E,ROW(),1))</f>
        <v/>
      </c>
    </row>
    <row r="100" spans="21:21" x14ac:dyDescent="0.15">
      <c r="U100" s="1">
        <f ca="1">IF(INDEX(Holiday!$E:$E,ROW(),1)=0,"",INDEX(Holiday!$E:$E,ROW(),1))</f>
        <v>41561</v>
      </c>
    </row>
    <row r="101" spans="21:21" x14ac:dyDescent="0.15">
      <c r="U101" s="1" t="str">
        <f ca="1">IF(INDEX(Holiday!$E:$E,ROW(),1)=0,"",INDEX(Holiday!$E:$E,ROW(),1))</f>
        <v/>
      </c>
    </row>
    <row r="102" spans="21:21" x14ac:dyDescent="0.15">
      <c r="U102" s="1">
        <f ca="1">IF(INDEX(Holiday!$E:$E,ROW(),1)=0,"",INDEX(Holiday!$E:$E,ROW(),1))</f>
        <v>41581</v>
      </c>
    </row>
    <row r="103" spans="21:21" x14ac:dyDescent="0.15">
      <c r="U103" s="1">
        <f ca="1">IF(INDEX(Holiday!$E:$E,ROW(),1)=0,"",INDEX(Holiday!$E:$E,ROW(),1))</f>
        <v>41582</v>
      </c>
    </row>
    <row r="104" spans="21:21" x14ac:dyDescent="0.15">
      <c r="U104" s="1">
        <f ca="1">IF(INDEX(Holiday!$E:$E,ROW(),1)=0,"",INDEX(Holiday!$E:$E,ROW(),1))</f>
        <v>41601</v>
      </c>
    </row>
    <row r="105" spans="21:21" x14ac:dyDescent="0.15">
      <c r="U105" s="1" t="str">
        <f ca="1">IF(INDEX(Holiday!$E:$E,ROW(),1)=0,"",INDEX(Holiday!$E:$E,ROW(),1))</f>
        <v/>
      </c>
    </row>
    <row r="106" spans="21:21" x14ac:dyDescent="0.15">
      <c r="U106" s="1">
        <f ca="1">IF(INDEX(Holiday!$E:$E,ROW(),1)=0,"",INDEX(Holiday!$E:$E,ROW(),1))</f>
        <v>41631</v>
      </c>
    </row>
    <row r="107" spans="21:21" x14ac:dyDescent="0.15">
      <c r="U107" s="1" t="str">
        <f ca="1">IF(INDEX(Holiday!$E:$E,ROW(),1)=0,"",INDEX(Holiday!$E:$E,ROW(),1))</f>
        <v/>
      </c>
    </row>
    <row r="108" spans="21:21" x14ac:dyDescent="0.15">
      <c r="U108" s="1">
        <f ca="1">IF(INDEX(Holiday!$E:$E,ROW(),1)=0,"",INDEX(Holiday!$E:$E,ROW(),1))</f>
        <v>41638</v>
      </c>
    </row>
    <row r="109" spans="21:21" x14ac:dyDescent="0.15">
      <c r="U109" s="1">
        <f ca="1">IF(INDEX(Holiday!$E:$E,ROW(),1)=0,"",INDEX(Holiday!$E:$E,ROW(),1))</f>
        <v>41639</v>
      </c>
    </row>
    <row r="110" spans="21:21" x14ac:dyDescent="0.15">
      <c r="U110" s="1" t="str">
        <f>IF(INDEX(Holiday!$E:$E,ROW(),1)=0,"",INDEX(Holiday!$E:$E,ROW(),1))</f>
        <v/>
      </c>
    </row>
    <row r="111" spans="21:21" x14ac:dyDescent="0.15">
      <c r="U111" s="1" t="str">
        <f>IF(INDEX(Holiday!$E:$E,ROW(),1)=0,"",INDEX(Holiday!$E:$E,ROW(),1))</f>
        <v/>
      </c>
    </row>
    <row r="112" spans="21:21" x14ac:dyDescent="0.15">
      <c r="U112" s="1" t="str">
        <f>IF(INDEX(Holiday!$E:$E,ROW(),1)=0,"",INDEX(Holiday!$E:$E,ROW(),1))</f>
        <v/>
      </c>
    </row>
    <row r="113" spans="21:21" x14ac:dyDescent="0.15">
      <c r="U113" s="1" t="str">
        <f>IF(INDEX(Holiday!$E:$E,ROW(),1)=0,"",INDEX(Holiday!$E:$E,ROW(),1))</f>
        <v/>
      </c>
    </row>
    <row r="114" spans="21:21" x14ac:dyDescent="0.15">
      <c r="U114" s="1" t="str">
        <f>IF(INDEX(Holiday!$E:$E,ROW(),1)=0,"",INDEX(Holiday!$E:$E,ROW(),1))</f>
        <v/>
      </c>
    </row>
    <row r="115" spans="21:21" x14ac:dyDescent="0.15">
      <c r="U115" s="1" t="str">
        <f>IF(INDEX(Holiday!$E:$E,ROW(),1)=0,"",INDEX(Holiday!$E:$E,ROW(),1))</f>
        <v/>
      </c>
    </row>
    <row r="116" spans="21:21" x14ac:dyDescent="0.15">
      <c r="U116" s="1" t="str">
        <f>IF(INDEX(Holiday!$E:$E,ROW(),1)=0,"",INDEX(Holiday!$E:$E,ROW(),1))</f>
        <v/>
      </c>
    </row>
    <row r="117" spans="21:21" x14ac:dyDescent="0.15">
      <c r="U117" s="1" t="str">
        <f>IF(INDEX(Holiday!$E:$E,ROW(),1)=0,"",INDEX(Holiday!$E:$E,ROW(),1))</f>
        <v/>
      </c>
    </row>
    <row r="118" spans="21:21" x14ac:dyDescent="0.15">
      <c r="U118" s="1" t="str">
        <f>IF(INDEX(Holiday!$E:$E,ROW(),1)=0,"",INDEX(Holiday!$E:$E,ROW(),1))</f>
        <v/>
      </c>
    </row>
    <row r="119" spans="21:21" x14ac:dyDescent="0.15">
      <c r="U119" s="1" t="str">
        <f>IF(INDEX(Holiday!$E:$E,ROW(),1)=0,"",INDEX(Holiday!$E:$E,ROW(),1))</f>
        <v/>
      </c>
    </row>
    <row r="120" spans="21:21" x14ac:dyDescent="0.15">
      <c r="U120" s="1" t="str">
        <f>IF(INDEX(Holiday!$E:$E,ROW(),1)=0,"",INDEX(Holiday!$E:$E,ROW(),1))</f>
        <v/>
      </c>
    </row>
    <row r="121" spans="21:21" x14ac:dyDescent="0.15">
      <c r="U121" s="1" t="str">
        <f>IF(INDEX(Holiday!$E:$E,ROW(),1)=0,"",INDEX(Holiday!$E:$E,ROW(),1))</f>
        <v/>
      </c>
    </row>
    <row r="122" spans="21:21" x14ac:dyDescent="0.15">
      <c r="U122" s="1"/>
    </row>
  </sheetData>
  <sheetCalcPr fullCalcOnLoad="1"/>
  <mergeCells count="4">
    <mergeCell ref="O1:S1"/>
    <mergeCell ref="O36:S36"/>
    <mergeCell ref="A1:E1"/>
    <mergeCell ref="A36:E36"/>
  </mergeCells>
  <phoneticPr fontId="1"/>
  <conditionalFormatting sqref="A3:S33 A38:S68">
    <cfRule type="expression" dxfId="4" priority="1" stopIfTrue="1">
      <formula>WEEKDAY($A3,1)=1</formula>
    </cfRule>
    <cfRule type="expression" dxfId="3" priority="2" stopIfTrue="1">
      <formula>WEEKDAY($A3,1)=7</formula>
    </cfRule>
    <cfRule type="expression" dxfId="2" priority="3" stopIfTrue="1">
      <formula>AND($A3&lt;&gt;"",NOT(ISERROR(MATCH($A3,$U$1:$U$150,0))))</formula>
    </cfRule>
  </conditionalFormatting>
  <pageMargins left="0.6692913385826772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90" r:id="rId4" name="SpinButton2">
          <controlPr defaultSize="0" print="0" autoLine="0" linkedCell="Holiday!B1" r:id="rId5">
            <anchor moveWithCells="1">
              <from>
                <xdr:col>8</xdr:col>
                <xdr:colOff>0</xdr:colOff>
                <xdr:row>0</xdr:row>
                <xdr:rowOff>0</xdr:rowOff>
              </from>
              <to>
                <xdr:col>10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2290" r:id="rId4" name="SpinButton2"/>
      </mc:Fallback>
    </mc:AlternateContent>
    <mc:AlternateContent xmlns:mc="http://schemas.openxmlformats.org/markup-compatibility/2006">
      <mc:Choice Requires="x14">
        <control shapeId="12289" r:id="rId6" name="SpinButton1">
          <controlPr defaultSize="0" print="0" autoLine="0" linkedCell="Holiday!B2" r:id="rId5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2289" r:id="rId6" name="Spin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E150"/>
  <sheetViews>
    <sheetView showGridLines="0" workbookViewId="0">
      <selection activeCell="J1" sqref="J1:T2"/>
    </sheetView>
  </sheetViews>
  <sheetFormatPr defaultRowHeight="14.25" x14ac:dyDescent="0.15"/>
  <cols>
    <col min="1" max="1" width="0.875" customWidth="1"/>
    <col min="2" max="3" width="6.375" customWidth="1"/>
    <col min="4" max="5" width="0.875" customWidth="1"/>
    <col min="6" max="7" width="6.375" customWidth="1"/>
    <col min="8" max="9" width="0.875" customWidth="1"/>
    <col min="10" max="11" width="6.375" customWidth="1"/>
    <col min="12" max="13" width="0.875" customWidth="1"/>
    <col min="14" max="15" width="6.375" customWidth="1"/>
    <col min="16" max="17" width="0.875" customWidth="1"/>
    <col min="18" max="19" width="6.375" customWidth="1"/>
    <col min="20" max="21" width="0.875" customWidth="1"/>
    <col min="22" max="23" width="6.375" customWidth="1"/>
    <col min="24" max="25" width="0.875" customWidth="1"/>
    <col min="26" max="27" width="6.375" customWidth="1"/>
    <col min="28" max="29" width="0.875" customWidth="1"/>
    <col min="31" max="31" width="10.625" style="3" customWidth="1"/>
  </cols>
  <sheetData>
    <row r="1" spans="1:31" ht="39.950000000000003" customHeight="1" x14ac:dyDescent="0.15">
      <c r="B1" s="258">
        <f>J1</f>
        <v>40909</v>
      </c>
      <c r="C1" s="258"/>
      <c r="D1" s="258"/>
      <c r="E1" s="258"/>
      <c r="F1" s="258"/>
      <c r="G1" s="176"/>
      <c r="H1" s="176"/>
      <c r="I1" s="176"/>
      <c r="J1" s="336">
        <f>DATE(Holiday!B1,Holiday!B2,1)</f>
        <v>40909</v>
      </c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178"/>
      <c r="W1" s="337">
        <f>B1</f>
        <v>40909</v>
      </c>
      <c r="X1" s="337"/>
      <c r="Y1" s="337"/>
      <c r="Z1" s="337"/>
      <c r="AA1" s="337"/>
      <c r="AB1" s="337"/>
      <c r="AC1" s="177"/>
      <c r="AE1" s="1" t="str">
        <f>IF(INDEX(Holiday!$E:$E,ROW(),1)=0,"",INDEX(Holiday!$E:$E,ROW(),1))</f>
        <v/>
      </c>
    </row>
    <row r="2" spans="1:31" ht="39.950000000000003" customHeight="1" x14ac:dyDescent="0.15">
      <c r="B2" s="338">
        <f>J1</f>
        <v>40909</v>
      </c>
      <c r="C2" s="338"/>
      <c r="D2" s="338"/>
      <c r="E2" s="338"/>
      <c r="F2" s="338"/>
      <c r="G2" s="338"/>
      <c r="H2" s="2"/>
      <c r="I2" s="2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179"/>
      <c r="V2" s="3"/>
      <c r="AB2" s="3"/>
      <c r="AC2" s="3"/>
      <c r="AE2" s="1" t="str">
        <f>IF(INDEX(Holiday!$E:$E,ROW(),1)=0,"",INDEX(Holiday!$E:$E,ROW(),1))</f>
        <v/>
      </c>
    </row>
    <row r="3" spans="1:31" ht="20.100000000000001" customHeight="1" thickBot="1" x14ac:dyDescent="0.2">
      <c r="A3" s="180"/>
      <c r="B3" s="325">
        <f>B5</f>
        <v>40909</v>
      </c>
      <c r="C3" s="325"/>
      <c r="D3" s="326"/>
      <c r="E3" s="182"/>
      <c r="F3" s="327">
        <f>F5</f>
        <v>40910</v>
      </c>
      <c r="G3" s="327"/>
      <c r="H3" s="328"/>
      <c r="I3" s="183"/>
      <c r="J3" s="327">
        <f>J5</f>
        <v>40911</v>
      </c>
      <c r="K3" s="327"/>
      <c r="L3" s="328"/>
      <c r="M3" s="183"/>
      <c r="N3" s="327">
        <f>N5</f>
        <v>40912</v>
      </c>
      <c r="O3" s="327"/>
      <c r="P3" s="328"/>
      <c r="Q3" s="183"/>
      <c r="R3" s="327">
        <f>R5</f>
        <v>40913</v>
      </c>
      <c r="S3" s="327"/>
      <c r="T3" s="328"/>
      <c r="U3" s="183"/>
      <c r="V3" s="327">
        <f>V5</f>
        <v>40914</v>
      </c>
      <c r="W3" s="327"/>
      <c r="X3" s="328"/>
      <c r="Y3" s="183"/>
      <c r="Z3" s="333">
        <f>Z5</f>
        <v>40915</v>
      </c>
      <c r="AA3" s="333"/>
      <c r="AB3" s="334"/>
      <c r="AC3" s="181"/>
      <c r="AD3" s="180"/>
      <c r="AE3" s="1" t="str">
        <f>IF(INDEX(Holiday!$E:$E,ROW(),1)=0,"",INDEX(Holiday!$E:$E,ROW(),1))</f>
        <v/>
      </c>
    </row>
    <row r="4" spans="1:31" ht="5.0999999999999996" customHeight="1" x14ac:dyDescent="0.15">
      <c r="A4" s="180"/>
      <c r="B4" s="182"/>
      <c r="C4" s="182"/>
      <c r="D4" s="182"/>
      <c r="E4" s="182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7"/>
      <c r="AA4" s="181"/>
      <c r="AB4" s="181"/>
      <c r="AC4" s="181"/>
      <c r="AD4" s="180"/>
      <c r="AE4" s="1"/>
    </row>
    <row r="5" spans="1:31" ht="15" customHeight="1" x14ac:dyDescent="0.15">
      <c r="A5" s="180"/>
      <c r="B5" s="329">
        <f>DATE(YEAR($J$1),MONTH($J$1),1)-WEEKDAY(DATE(YEAR(J1),MONTH(J1),1))+1</f>
        <v>40909</v>
      </c>
      <c r="C5" s="191"/>
      <c r="D5" s="194"/>
      <c r="E5" s="188"/>
      <c r="F5" s="331">
        <f>B5+1</f>
        <v>40910</v>
      </c>
      <c r="G5" s="198"/>
      <c r="H5" s="201"/>
      <c r="I5" s="189"/>
      <c r="J5" s="331">
        <f>F5+1</f>
        <v>40911</v>
      </c>
      <c r="K5" s="198"/>
      <c r="L5" s="201"/>
      <c r="M5" s="189"/>
      <c r="N5" s="331">
        <f>J5+1</f>
        <v>40912</v>
      </c>
      <c r="O5" s="198"/>
      <c r="P5" s="201"/>
      <c r="Q5" s="189"/>
      <c r="R5" s="331">
        <f>N5+1</f>
        <v>40913</v>
      </c>
      <c r="S5" s="198"/>
      <c r="T5" s="201"/>
      <c r="U5" s="189"/>
      <c r="V5" s="331">
        <f>R5+1</f>
        <v>40914</v>
      </c>
      <c r="W5" s="198"/>
      <c r="X5" s="201"/>
      <c r="Y5" s="189"/>
      <c r="Z5" s="323">
        <f>V5+1</f>
        <v>40915</v>
      </c>
      <c r="AA5" s="205"/>
      <c r="AB5" s="210"/>
      <c r="AC5" s="184"/>
      <c r="AD5" s="180"/>
      <c r="AE5" s="1" t="str">
        <f>IF(INDEX(Holiday!$E:$E,ROW(),1)=0,"",INDEX(Holiday!$E:$E,ROW(),1))</f>
        <v/>
      </c>
    </row>
    <row r="6" spans="1:31" ht="15" customHeight="1" x14ac:dyDescent="0.15">
      <c r="A6" s="180"/>
      <c r="B6" s="330"/>
      <c r="C6" s="192"/>
      <c r="D6" s="194"/>
      <c r="E6" s="188"/>
      <c r="F6" s="332"/>
      <c r="G6" s="199"/>
      <c r="H6" s="201"/>
      <c r="I6" s="189"/>
      <c r="J6" s="332"/>
      <c r="K6" s="199"/>
      <c r="L6" s="201"/>
      <c r="M6" s="189"/>
      <c r="N6" s="332"/>
      <c r="O6" s="199"/>
      <c r="P6" s="201"/>
      <c r="Q6" s="189"/>
      <c r="R6" s="332"/>
      <c r="S6" s="199"/>
      <c r="T6" s="201"/>
      <c r="U6" s="189"/>
      <c r="V6" s="332"/>
      <c r="W6" s="199"/>
      <c r="X6" s="201"/>
      <c r="Y6" s="189"/>
      <c r="Z6" s="324"/>
      <c r="AA6" s="206"/>
      <c r="AB6" s="210"/>
      <c r="AC6" s="184"/>
      <c r="AD6" s="180"/>
      <c r="AE6" s="1"/>
    </row>
    <row r="7" spans="1:31" ht="15" customHeight="1" x14ac:dyDescent="0.15">
      <c r="A7" s="180"/>
      <c r="B7" s="192"/>
      <c r="C7" s="192"/>
      <c r="D7" s="194"/>
      <c r="E7" s="188"/>
      <c r="F7" s="199"/>
      <c r="G7" s="199"/>
      <c r="H7" s="201"/>
      <c r="I7" s="189"/>
      <c r="J7" s="199"/>
      <c r="K7" s="199"/>
      <c r="L7" s="201"/>
      <c r="M7" s="189"/>
      <c r="N7" s="199"/>
      <c r="O7" s="199"/>
      <c r="P7" s="201"/>
      <c r="Q7" s="189"/>
      <c r="R7" s="199"/>
      <c r="S7" s="199"/>
      <c r="T7" s="201"/>
      <c r="U7" s="189"/>
      <c r="V7" s="199"/>
      <c r="W7" s="199"/>
      <c r="X7" s="201"/>
      <c r="Y7" s="189"/>
      <c r="Z7" s="207"/>
      <c r="AA7" s="206"/>
      <c r="AB7" s="210"/>
      <c r="AC7" s="184"/>
      <c r="AD7" s="180"/>
      <c r="AE7" s="1"/>
    </row>
    <row r="8" spans="1:31" ht="15" customHeight="1" x14ac:dyDescent="0.15">
      <c r="A8" s="180"/>
      <c r="B8" s="192"/>
      <c r="C8" s="192"/>
      <c r="D8" s="194"/>
      <c r="E8" s="188"/>
      <c r="F8" s="199"/>
      <c r="G8" s="199"/>
      <c r="H8" s="201"/>
      <c r="I8" s="189"/>
      <c r="J8" s="199"/>
      <c r="K8" s="199"/>
      <c r="L8" s="201"/>
      <c r="M8" s="189"/>
      <c r="N8" s="199"/>
      <c r="O8" s="199"/>
      <c r="P8" s="201"/>
      <c r="Q8" s="189"/>
      <c r="R8" s="199"/>
      <c r="S8" s="199"/>
      <c r="T8" s="201"/>
      <c r="U8" s="189"/>
      <c r="V8" s="199"/>
      <c r="W8" s="199"/>
      <c r="X8" s="201"/>
      <c r="Y8" s="189"/>
      <c r="Z8" s="207"/>
      <c r="AA8" s="206"/>
      <c r="AB8" s="210"/>
      <c r="AC8" s="184"/>
      <c r="AD8" s="180"/>
      <c r="AE8" s="1"/>
    </row>
    <row r="9" spans="1:31" ht="15" customHeight="1" x14ac:dyDescent="0.15">
      <c r="A9" s="180"/>
      <c r="B9" s="193"/>
      <c r="C9" s="193"/>
      <c r="D9" s="195"/>
      <c r="E9" s="190"/>
      <c r="F9" s="200"/>
      <c r="G9" s="200"/>
      <c r="H9" s="202"/>
      <c r="I9" s="190"/>
      <c r="J9" s="200"/>
      <c r="K9" s="200"/>
      <c r="L9" s="202"/>
      <c r="M9" s="190"/>
      <c r="N9" s="200"/>
      <c r="O9" s="200"/>
      <c r="P9" s="202"/>
      <c r="Q9" s="190"/>
      <c r="R9" s="200"/>
      <c r="S9" s="200"/>
      <c r="T9" s="202"/>
      <c r="U9" s="190"/>
      <c r="V9" s="200"/>
      <c r="W9" s="200"/>
      <c r="X9" s="202"/>
      <c r="Y9" s="190"/>
      <c r="Z9" s="208"/>
      <c r="AA9" s="209"/>
      <c r="AB9" s="211"/>
      <c r="AC9" s="185"/>
      <c r="AD9" s="180"/>
      <c r="AE9" s="1" t="str">
        <f>IF(INDEX(Holiday!$E:$E,ROW(),1)=0,"",INDEX(Holiday!$E:$E,ROW(),1))</f>
        <v/>
      </c>
    </row>
    <row r="10" spans="1:31" ht="15" customHeight="1" x14ac:dyDescent="0.15">
      <c r="A10" s="180"/>
      <c r="B10" s="193"/>
      <c r="C10" s="193"/>
      <c r="D10" s="195"/>
      <c r="E10" s="190"/>
      <c r="F10" s="200"/>
      <c r="G10" s="200"/>
      <c r="H10" s="202"/>
      <c r="I10" s="190"/>
      <c r="J10" s="200"/>
      <c r="K10" s="200"/>
      <c r="L10" s="202"/>
      <c r="M10" s="190"/>
      <c r="N10" s="200"/>
      <c r="O10" s="200"/>
      <c r="P10" s="202"/>
      <c r="Q10" s="190"/>
      <c r="R10" s="200"/>
      <c r="S10" s="200"/>
      <c r="T10" s="202"/>
      <c r="U10" s="190"/>
      <c r="V10" s="200"/>
      <c r="W10" s="200"/>
      <c r="X10" s="202"/>
      <c r="Y10" s="190"/>
      <c r="Z10" s="208"/>
      <c r="AA10" s="209"/>
      <c r="AB10" s="211"/>
      <c r="AC10" s="185"/>
      <c r="AD10" s="180"/>
      <c r="AE10" s="1"/>
    </row>
    <row r="11" spans="1:31" ht="15" customHeight="1" x14ac:dyDescent="0.15">
      <c r="A11" s="180"/>
      <c r="B11" s="193"/>
      <c r="C11" s="193"/>
      <c r="D11" s="195"/>
      <c r="E11" s="190"/>
      <c r="F11" s="200"/>
      <c r="G11" s="200"/>
      <c r="H11" s="202"/>
      <c r="I11" s="190"/>
      <c r="J11" s="200"/>
      <c r="K11" s="200"/>
      <c r="L11" s="202"/>
      <c r="M11" s="190"/>
      <c r="N11" s="200"/>
      <c r="O11" s="200"/>
      <c r="P11" s="202"/>
      <c r="Q11" s="190"/>
      <c r="R11" s="200"/>
      <c r="S11" s="200"/>
      <c r="T11" s="202"/>
      <c r="U11" s="190"/>
      <c r="V11" s="200"/>
      <c r="W11" s="200"/>
      <c r="X11" s="202"/>
      <c r="Y11" s="190"/>
      <c r="Z11" s="208"/>
      <c r="AA11" s="209"/>
      <c r="AB11" s="211"/>
      <c r="AC11" s="185"/>
      <c r="AD11" s="180"/>
      <c r="AE11" s="1"/>
    </row>
    <row r="12" spans="1:31" ht="15" customHeight="1" thickBot="1" x14ac:dyDescent="0.2">
      <c r="A12" s="180"/>
      <c r="B12" s="196"/>
      <c r="C12" s="196"/>
      <c r="D12" s="197"/>
      <c r="E12" s="190"/>
      <c r="F12" s="203"/>
      <c r="G12" s="203"/>
      <c r="H12" s="204"/>
      <c r="I12" s="190"/>
      <c r="J12" s="203"/>
      <c r="K12" s="203"/>
      <c r="L12" s="204"/>
      <c r="M12" s="190"/>
      <c r="N12" s="203"/>
      <c r="O12" s="203"/>
      <c r="P12" s="204"/>
      <c r="Q12" s="190"/>
      <c r="R12" s="203"/>
      <c r="S12" s="203"/>
      <c r="T12" s="204"/>
      <c r="U12" s="190"/>
      <c r="V12" s="203"/>
      <c r="W12" s="203"/>
      <c r="X12" s="204"/>
      <c r="Y12" s="190"/>
      <c r="Z12" s="212"/>
      <c r="AA12" s="213"/>
      <c r="AB12" s="214"/>
      <c r="AC12" s="185"/>
      <c r="AD12" s="180"/>
      <c r="AE12" s="1">
        <f ca="1">IF(INDEX(Holiday!$E:$E,ROW(),1)=0,"",INDEX(Holiday!$E:$E,ROW(),1))</f>
        <v>40545</v>
      </c>
    </row>
    <row r="13" spans="1:31" ht="5.0999999999999996" customHeight="1" thickTop="1" x14ac:dyDescent="0.15">
      <c r="A13" s="18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85"/>
      <c r="AB13" s="185"/>
      <c r="AC13" s="185"/>
      <c r="AD13" s="180"/>
      <c r="AE13" s="1">
        <f ca="1">IF(INDEX(Holiday!$E:$E,ROW(),1)=0,"",INDEX(Holiday!$E:$E,ROW(),1))</f>
        <v>40546</v>
      </c>
    </row>
    <row r="14" spans="1:31" ht="15" customHeight="1" x14ac:dyDescent="0.15">
      <c r="A14" s="180"/>
      <c r="B14" s="329">
        <f>Z5+1</f>
        <v>40916</v>
      </c>
      <c r="C14" s="191"/>
      <c r="D14" s="194"/>
      <c r="E14" s="188"/>
      <c r="F14" s="331">
        <f>B14+1</f>
        <v>40917</v>
      </c>
      <c r="G14" s="198"/>
      <c r="H14" s="201"/>
      <c r="I14" s="189"/>
      <c r="J14" s="331">
        <f>F14+1</f>
        <v>40918</v>
      </c>
      <c r="K14" s="198"/>
      <c r="L14" s="201"/>
      <c r="M14" s="189"/>
      <c r="N14" s="331">
        <f>J14+1</f>
        <v>40919</v>
      </c>
      <c r="O14" s="198"/>
      <c r="P14" s="201"/>
      <c r="Q14" s="189"/>
      <c r="R14" s="331">
        <f>N14+1</f>
        <v>40920</v>
      </c>
      <c r="S14" s="198"/>
      <c r="T14" s="201"/>
      <c r="U14" s="189"/>
      <c r="V14" s="331">
        <f>R14+1</f>
        <v>40921</v>
      </c>
      <c r="W14" s="198"/>
      <c r="X14" s="201"/>
      <c r="Y14" s="189"/>
      <c r="Z14" s="323">
        <f>V14+1</f>
        <v>40922</v>
      </c>
      <c r="AA14" s="205"/>
      <c r="AB14" s="210"/>
      <c r="AC14" s="184"/>
      <c r="AD14" s="180"/>
      <c r="AE14" s="1" t="str">
        <f ca="1">IF(INDEX(Holiday!$E:$E,ROW(),1)=0,"",INDEX(Holiday!$E:$E,ROW(),1))</f>
        <v/>
      </c>
    </row>
    <row r="15" spans="1:31" ht="15" customHeight="1" x14ac:dyDescent="0.15">
      <c r="A15" s="180"/>
      <c r="B15" s="330"/>
      <c r="C15" s="192"/>
      <c r="D15" s="194"/>
      <c r="E15" s="188"/>
      <c r="F15" s="332"/>
      <c r="G15" s="199"/>
      <c r="H15" s="201"/>
      <c r="I15" s="189"/>
      <c r="J15" s="332"/>
      <c r="K15" s="199"/>
      <c r="L15" s="201"/>
      <c r="M15" s="189"/>
      <c r="N15" s="332"/>
      <c r="O15" s="199"/>
      <c r="P15" s="201"/>
      <c r="Q15" s="189"/>
      <c r="R15" s="332"/>
      <c r="S15" s="199"/>
      <c r="T15" s="201"/>
      <c r="U15" s="189"/>
      <c r="V15" s="332"/>
      <c r="W15" s="199"/>
      <c r="X15" s="201"/>
      <c r="Y15" s="189"/>
      <c r="Z15" s="324"/>
      <c r="AA15" s="206"/>
      <c r="AB15" s="210"/>
      <c r="AC15" s="184"/>
      <c r="AD15" s="180"/>
      <c r="AE15" s="1">
        <f ca="1">IF(INDEX(Holiday!$E:$E,ROW(),1)=0,"",INDEX(Holiday!$E:$E,ROW(),1))</f>
        <v>40553</v>
      </c>
    </row>
    <row r="16" spans="1:31" ht="15" customHeight="1" x14ac:dyDescent="0.15">
      <c r="A16" s="180"/>
      <c r="B16" s="192"/>
      <c r="C16" s="192"/>
      <c r="D16" s="194"/>
      <c r="E16" s="188"/>
      <c r="F16" s="199"/>
      <c r="G16" s="199"/>
      <c r="H16" s="201"/>
      <c r="I16" s="189"/>
      <c r="J16" s="199"/>
      <c r="K16" s="199"/>
      <c r="L16" s="201"/>
      <c r="M16" s="189"/>
      <c r="N16" s="199"/>
      <c r="O16" s="199"/>
      <c r="P16" s="201"/>
      <c r="Q16" s="189"/>
      <c r="R16" s="199"/>
      <c r="S16" s="199"/>
      <c r="T16" s="201"/>
      <c r="U16" s="189"/>
      <c r="V16" s="199"/>
      <c r="W16" s="199"/>
      <c r="X16" s="201"/>
      <c r="Y16" s="189"/>
      <c r="Z16" s="207"/>
      <c r="AA16" s="206"/>
      <c r="AB16" s="210"/>
      <c r="AC16" s="184"/>
      <c r="AD16" s="180"/>
      <c r="AE16" s="1" t="str">
        <f ca="1">IF(INDEX(Holiday!$E:$E,ROW(),1)=0,"",INDEX(Holiday!$E:$E,ROW(),1))</f>
        <v/>
      </c>
    </row>
    <row r="17" spans="1:31" ht="15" customHeight="1" x14ac:dyDescent="0.15">
      <c r="A17" s="180"/>
      <c r="B17" s="192"/>
      <c r="C17" s="192"/>
      <c r="D17" s="194"/>
      <c r="E17" s="188"/>
      <c r="F17" s="199"/>
      <c r="G17" s="199"/>
      <c r="H17" s="201"/>
      <c r="I17" s="189"/>
      <c r="J17" s="199"/>
      <c r="K17" s="199"/>
      <c r="L17" s="201"/>
      <c r="M17" s="189"/>
      <c r="N17" s="199"/>
      <c r="O17" s="199"/>
      <c r="P17" s="201"/>
      <c r="Q17" s="189"/>
      <c r="R17" s="199"/>
      <c r="S17" s="199"/>
      <c r="T17" s="201"/>
      <c r="U17" s="189"/>
      <c r="V17" s="199"/>
      <c r="W17" s="199"/>
      <c r="X17" s="201"/>
      <c r="Y17" s="189"/>
      <c r="Z17" s="207"/>
      <c r="AA17" s="206"/>
      <c r="AB17" s="210"/>
      <c r="AC17" s="184"/>
      <c r="AD17" s="180"/>
      <c r="AE17" s="1">
        <f ca="1">IF(INDEX(Holiday!$E:$E,ROW(),1)=0,"",INDEX(Holiday!$E:$E,ROW(),1))</f>
        <v>40585</v>
      </c>
    </row>
    <row r="18" spans="1:31" ht="15" customHeight="1" x14ac:dyDescent="0.15">
      <c r="A18" s="180"/>
      <c r="B18" s="193"/>
      <c r="C18" s="193"/>
      <c r="D18" s="195"/>
      <c r="E18" s="190"/>
      <c r="F18" s="200"/>
      <c r="G18" s="200"/>
      <c r="H18" s="202"/>
      <c r="I18" s="190"/>
      <c r="J18" s="200"/>
      <c r="K18" s="200"/>
      <c r="L18" s="202"/>
      <c r="M18" s="190"/>
      <c r="N18" s="200"/>
      <c r="O18" s="200"/>
      <c r="P18" s="202"/>
      <c r="Q18" s="190"/>
      <c r="R18" s="200"/>
      <c r="S18" s="200"/>
      <c r="T18" s="202"/>
      <c r="U18" s="190"/>
      <c r="V18" s="200"/>
      <c r="W18" s="200"/>
      <c r="X18" s="202"/>
      <c r="Y18" s="190"/>
      <c r="Z18" s="208"/>
      <c r="AA18" s="209"/>
      <c r="AB18" s="211"/>
      <c r="AC18" s="185"/>
      <c r="AD18" s="180"/>
      <c r="AE18" s="1" t="str">
        <f ca="1">IF(INDEX(Holiday!$E:$E,ROW(),1)=0,"",INDEX(Holiday!$E:$E,ROW(),1))</f>
        <v/>
      </c>
    </row>
    <row r="19" spans="1:31" ht="15" customHeight="1" x14ac:dyDescent="0.15">
      <c r="A19" s="180"/>
      <c r="B19" s="193"/>
      <c r="C19" s="193"/>
      <c r="D19" s="195"/>
      <c r="E19" s="190"/>
      <c r="F19" s="200"/>
      <c r="G19" s="200"/>
      <c r="H19" s="202"/>
      <c r="I19" s="190"/>
      <c r="J19" s="200"/>
      <c r="K19" s="200"/>
      <c r="L19" s="202"/>
      <c r="M19" s="190"/>
      <c r="N19" s="200"/>
      <c r="O19" s="200"/>
      <c r="P19" s="202"/>
      <c r="Q19" s="190"/>
      <c r="R19" s="200"/>
      <c r="S19" s="200"/>
      <c r="T19" s="202"/>
      <c r="U19" s="190"/>
      <c r="V19" s="200"/>
      <c r="W19" s="200"/>
      <c r="X19" s="202"/>
      <c r="Y19" s="190"/>
      <c r="Z19" s="208"/>
      <c r="AA19" s="209"/>
      <c r="AB19" s="211"/>
      <c r="AC19" s="185"/>
      <c r="AD19" s="180"/>
      <c r="AE19" s="1">
        <f ca="1">IF(INDEX(Holiday!$E:$E,ROW(),1)=0,"",INDEX(Holiday!$E:$E,ROW(),1))</f>
        <v>40623</v>
      </c>
    </row>
    <row r="20" spans="1:31" ht="15" customHeight="1" x14ac:dyDescent="0.15">
      <c r="A20" s="180"/>
      <c r="B20" s="193"/>
      <c r="C20" s="193"/>
      <c r="D20" s="195"/>
      <c r="E20" s="190"/>
      <c r="F20" s="200"/>
      <c r="G20" s="200"/>
      <c r="H20" s="202"/>
      <c r="I20" s="190"/>
      <c r="J20" s="200"/>
      <c r="K20" s="200"/>
      <c r="L20" s="202"/>
      <c r="M20" s="190"/>
      <c r="N20" s="200"/>
      <c r="O20" s="200"/>
      <c r="P20" s="202"/>
      <c r="Q20" s="190"/>
      <c r="R20" s="200"/>
      <c r="S20" s="200"/>
      <c r="T20" s="202"/>
      <c r="U20" s="190"/>
      <c r="V20" s="200"/>
      <c r="W20" s="200"/>
      <c r="X20" s="202"/>
      <c r="Y20" s="190"/>
      <c r="Z20" s="208"/>
      <c r="AA20" s="209"/>
      <c r="AB20" s="211"/>
      <c r="AC20" s="185"/>
      <c r="AD20" s="180"/>
      <c r="AE20" s="1" t="str">
        <f ca="1">IF(INDEX(Holiday!$E:$E,ROW(),1)=0,"",INDEX(Holiday!$E:$E,ROW(),1))</f>
        <v/>
      </c>
    </row>
    <row r="21" spans="1:31" ht="15" customHeight="1" thickBot="1" x14ac:dyDescent="0.2">
      <c r="A21" s="180"/>
      <c r="B21" s="196"/>
      <c r="C21" s="196"/>
      <c r="D21" s="197"/>
      <c r="E21" s="190"/>
      <c r="F21" s="203"/>
      <c r="G21" s="203"/>
      <c r="H21" s="204"/>
      <c r="I21" s="190"/>
      <c r="J21" s="203"/>
      <c r="K21" s="203"/>
      <c r="L21" s="204"/>
      <c r="M21" s="190"/>
      <c r="N21" s="203"/>
      <c r="O21" s="203"/>
      <c r="P21" s="204"/>
      <c r="Q21" s="190"/>
      <c r="R21" s="203"/>
      <c r="S21" s="203"/>
      <c r="T21" s="204"/>
      <c r="U21" s="190"/>
      <c r="V21" s="203"/>
      <c r="W21" s="203"/>
      <c r="X21" s="204"/>
      <c r="Y21" s="190"/>
      <c r="Z21" s="212"/>
      <c r="AA21" s="213"/>
      <c r="AB21" s="214"/>
      <c r="AC21" s="185"/>
      <c r="AD21" s="180"/>
      <c r="AE21" s="1">
        <f ca="1">IF(INDEX(Holiday!$E:$E,ROW(),1)=0,"",INDEX(Holiday!$E:$E,ROW(),1))</f>
        <v>40662</v>
      </c>
    </row>
    <row r="22" spans="1:31" ht="5.0999999999999996" customHeight="1" thickTop="1" x14ac:dyDescent="0.15">
      <c r="A22" s="18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85"/>
      <c r="AB22" s="185"/>
      <c r="AC22" s="185"/>
      <c r="AD22" s="180"/>
      <c r="AE22" s="1" t="str">
        <f ca="1">IF(INDEX(Holiday!$E:$E,ROW(),1)=0,"",INDEX(Holiday!$E:$E,ROW(),1))</f>
        <v/>
      </c>
    </row>
    <row r="23" spans="1:31" ht="15" customHeight="1" x14ac:dyDescent="0.15">
      <c r="A23" s="180"/>
      <c r="B23" s="329">
        <f>Z14+1</f>
        <v>40923</v>
      </c>
      <c r="C23" s="191"/>
      <c r="D23" s="194"/>
      <c r="E23" s="188"/>
      <c r="F23" s="331">
        <f>B23+1</f>
        <v>40924</v>
      </c>
      <c r="G23" s="198"/>
      <c r="H23" s="201"/>
      <c r="I23" s="189"/>
      <c r="J23" s="331">
        <f>F23+1</f>
        <v>40925</v>
      </c>
      <c r="K23" s="198"/>
      <c r="L23" s="201"/>
      <c r="M23" s="189"/>
      <c r="N23" s="331">
        <f>J23+1</f>
        <v>40926</v>
      </c>
      <c r="O23" s="198"/>
      <c r="P23" s="201"/>
      <c r="Q23" s="189"/>
      <c r="R23" s="331">
        <f>N23+1</f>
        <v>40927</v>
      </c>
      <c r="S23" s="198"/>
      <c r="T23" s="201"/>
      <c r="U23" s="189"/>
      <c r="V23" s="331">
        <f>R23+1</f>
        <v>40928</v>
      </c>
      <c r="W23" s="198"/>
      <c r="X23" s="201"/>
      <c r="Y23" s="189"/>
      <c r="Z23" s="323">
        <f>V23+1</f>
        <v>40929</v>
      </c>
      <c r="AA23" s="205"/>
      <c r="AB23" s="210"/>
      <c r="AC23" s="184"/>
      <c r="AD23" s="180"/>
      <c r="AE23" s="1" t="str">
        <f ca="1">IF(INDEX(Holiday!$E:$E,ROW(),1)=0,"",INDEX(Holiday!$E:$E,ROW(),1))</f>
        <v/>
      </c>
    </row>
    <row r="24" spans="1:31" ht="15" customHeight="1" x14ac:dyDescent="0.15">
      <c r="A24" s="180"/>
      <c r="B24" s="330"/>
      <c r="C24" s="192"/>
      <c r="D24" s="194"/>
      <c r="E24" s="188"/>
      <c r="F24" s="332"/>
      <c r="G24" s="199"/>
      <c r="H24" s="201"/>
      <c r="I24" s="189"/>
      <c r="J24" s="332"/>
      <c r="K24" s="199"/>
      <c r="L24" s="201"/>
      <c r="M24" s="189"/>
      <c r="N24" s="332"/>
      <c r="O24" s="199"/>
      <c r="P24" s="201"/>
      <c r="Q24" s="189"/>
      <c r="R24" s="332"/>
      <c r="S24" s="199"/>
      <c r="T24" s="201"/>
      <c r="U24" s="189"/>
      <c r="V24" s="332"/>
      <c r="W24" s="199"/>
      <c r="X24" s="201"/>
      <c r="Y24" s="189"/>
      <c r="Z24" s="324"/>
      <c r="AA24" s="206"/>
      <c r="AB24" s="210"/>
      <c r="AC24" s="184"/>
      <c r="AD24" s="180"/>
      <c r="AE24" s="1">
        <f ca="1">IF(INDEX(Holiday!$E:$E,ROW(),1)=0,"",INDEX(Holiday!$E:$E,ROW(),1))</f>
        <v>40666</v>
      </c>
    </row>
    <row r="25" spans="1:31" ht="15" customHeight="1" x14ac:dyDescent="0.15">
      <c r="A25" s="180"/>
      <c r="B25" s="192"/>
      <c r="C25" s="192"/>
      <c r="D25" s="194"/>
      <c r="E25" s="188"/>
      <c r="F25" s="199"/>
      <c r="G25" s="199"/>
      <c r="H25" s="201"/>
      <c r="I25" s="189"/>
      <c r="J25" s="199"/>
      <c r="K25" s="199"/>
      <c r="L25" s="201"/>
      <c r="M25" s="189"/>
      <c r="N25" s="199"/>
      <c r="O25" s="199"/>
      <c r="P25" s="201"/>
      <c r="Q25" s="189"/>
      <c r="R25" s="199"/>
      <c r="S25" s="199"/>
      <c r="T25" s="201"/>
      <c r="U25" s="189"/>
      <c r="V25" s="199"/>
      <c r="W25" s="199"/>
      <c r="X25" s="201"/>
      <c r="Y25" s="189"/>
      <c r="Z25" s="207"/>
      <c r="AA25" s="206"/>
      <c r="AB25" s="210"/>
      <c r="AC25" s="184"/>
      <c r="AD25" s="180"/>
      <c r="AE25" s="1">
        <f ca="1">IF(INDEX(Holiday!$E:$E,ROW(),1)=0,"",INDEX(Holiday!$E:$E,ROW(),1))</f>
        <v>40667</v>
      </c>
    </row>
    <row r="26" spans="1:31" ht="15" customHeight="1" x14ac:dyDescent="0.15">
      <c r="A26" s="180"/>
      <c r="B26" s="192"/>
      <c r="C26" s="192"/>
      <c r="D26" s="194"/>
      <c r="E26" s="188"/>
      <c r="F26" s="199"/>
      <c r="G26" s="199"/>
      <c r="H26" s="201"/>
      <c r="I26" s="189"/>
      <c r="J26" s="199"/>
      <c r="K26" s="199"/>
      <c r="L26" s="201"/>
      <c r="M26" s="189"/>
      <c r="N26" s="199"/>
      <c r="O26" s="199"/>
      <c r="P26" s="201"/>
      <c r="Q26" s="189"/>
      <c r="R26" s="199"/>
      <c r="S26" s="199"/>
      <c r="T26" s="201"/>
      <c r="U26" s="189"/>
      <c r="V26" s="199"/>
      <c r="W26" s="199"/>
      <c r="X26" s="201"/>
      <c r="Y26" s="189"/>
      <c r="Z26" s="207"/>
      <c r="AA26" s="206"/>
      <c r="AB26" s="210"/>
      <c r="AC26" s="184"/>
      <c r="AD26" s="180"/>
      <c r="AE26" s="1">
        <f ca="1">IF(INDEX(Holiday!$E:$E,ROW(),1)=0,"",INDEX(Holiday!$E:$E,ROW(),1))</f>
        <v>40668</v>
      </c>
    </row>
    <row r="27" spans="1:31" ht="15" customHeight="1" x14ac:dyDescent="0.15">
      <c r="A27" s="180"/>
      <c r="B27" s="193"/>
      <c r="C27" s="193"/>
      <c r="D27" s="195"/>
      <c r="E27" s="190"/>
      <c r="F27" s="200"/>
      <c r="G27" s="200"/>
      <c r="H27" s="202"/>
      <c r="I27" s="190"/>
      <c r="J27" s="200"/>
      <c r="K27" s="200"/>
      <c r="L27" s="202"/>
      <c r="M27" s="190"/>
      <c r="N27" s="200"/>
      <c r="O27" s="200"/>
      <c r="P27" s="202"/>
      <c r="Q27" s="190"/>
      <c r="R27" s="200"/>
      <c r="S27" s="200"/>
      <c r="T27" s="202"/>
      <c r="U27" s="190"/>
      <c r="V27" s="200"/>
      <c r="W27" s="200"/>
      <c r="X27" s="202"/>
      <c r="Y27" s="190"/>
      <c r="Z27" s="208"/>
      <c r="AA27" s="209"/>
      <c r="AB27" s="211"/>
      <c r="AC27" s="185"/>
      <c r="AD27" s="180"/>
      <c r="AE27" s="1" t="str">
        <f ca="1">IF(INDEX(Holiday!$E:$E,ROW(),1)=0,"",INDEX(Holiday!$E:$E,ROW(),1))</f>
        <v/>
      </c>
    </row>
    <row r="28" spans="1:31" ht="15" customHeight="1" x14ac:dyDescent="0.15">
      <c r="A28" s="180"/>
      <c r="B28" s="193"/>
      <c r="C28" s="193"/>
      <c r="D28" s="195"/>
      <c r="E28" s="190"/>
      <c r="F28" s="200"/>
      <c r="G28" s="200"/>
      <c r="H28" s="202"/>
      <c r="I28" s="190"/>
      <c r="J28" s="200"/>
      <c r="K28" s="200"/>
      <c r="L28" s="202"/>
      <c r="M28" s="190"/>
      <c r="N28" s="200"/>
      <c r="O28" s="200"/>
      <c r="P28" s="202"/>
      <c r="Q28" s="190"/>
      <c r="R28" s="200"/>
      <c r="S28" s="200"/>
      <c r="T28" s="202"/>
      <c r="U28" s="190"/>
      <c r="V28" s="200"/>
      <c r="W28" s="200"/>
      <c r="X28" s="202"/>
      <c r="Y28" s="190"/>
      <c r="Z28" s="208"/>
      <c r="AA28" s="209"/>
      <c r="AB28" s="211"/>
      <c r="AC28" s="185"/>
      <c r="AD28" s="180"/>
      <c r="AE28" s="1">
        <f ca="1">IF(INDEX(Holiday!$E:$E,ROW(),1)=0,"",INDEX(Holiday!$E:$E,ROW(),1))</f>
        <v>40742</v>
      </c>
    </row>
    <row r="29" spans="1:31" ht="15" customHeight="1" x14ac:dyDescent="0.15">
      <c r="A29" s="180"/>
      <c r="B29" s="193"/>
      <c r="C29" s="193"/>
      <c r="D29" s="195"/>
      <c r="E29" s="190"/>
      <c r="F29" s="200"/>
      <c r="G29" s="200"/>
      <c r="H29" s="202"/>
      <c r="I29" s="190"/>
      <c r="J29" s="200"/>
      <c r="K29" s="200"/>
      <c r="L29" s="202"/>
      <c r="M29" s="190"/>
      <c r="N29" s="200"/>
      <c r="O29" s="200"/>
      <c r="P29" s="202"/>
      <c r="Q29" s="190"/>
      <c r="R29" s="200"/>
      <c r="S29" s="200"/>
      <c r="T29" s="202"/>
      <c r="U29" s="190"/>
      <c r="V29" s="200"/>
      <c r="W29" s="200"/>
      <c r="X29" s="202"/>
      <c r="Y29" s="190"/>
      <c r="Z29" s="208"/>
      <c r="AA29" s="209"/>
      <c r="AB29" s="211"/>
      <c r="AC29" s="185"/>
      <c r="AD29" s="180"/>
      <c r="AE29" s="1" t="str">
        <f ca="1">IF(INDEX(Holiday!$E:$E,ROW(),1)=0,"",INDEX(Holiday!$E:$E,ROW(),1))</f>
        <v/>
      </c>
    </row>
    <row r="30" spans="1:31" ht="15" customHeight="1" thickBot="1" x14ac:dyDescent="0.2">
      <c r="A30" s="180"/>
      <c r="B30" s="196"/>
      <c r="C30" s="196"/>
      <c r="D30" s="197"/>
      <c r="E30" s="190"/>
      <c r="F30" s="203"/>
      <c r="G30" s="203"/>
      <c r="H30" s="204"/>
      <c r="I30" s="190"/>
      <c r="J30" s="203"/>
      <c r="K30" s="203"/>
      <c r="L30" s="204"/>
      <c r="M30" s="190"/>
      <c r="N30" s="203"/>
      <c r="O30" s="203"/>
      <c r="P30" s="204"/>
      <c r="Q30" s="190"/>
      <c r="R30" s="203"/>
      <c r="S30" s="203"/>
      <c r="T30" s="204"/>
      <c r="U30" s="190"/>
      <c r="V30" s="203"/>
      <c r="W30" s="203"/>
      <c r="X30" s="204"/>
      <c r="Y30" s="190"/>
      <c r="Z30" s="212"/>
      <c r="AA30" s="213"/>
      <c r="AB30" s="214"/>
      <c r="AC30" s="185"/>
      <c r="AD30" s="180"/>
      <c r="AE30" s="1">
        <f ca="1">IF(INDEX(Holiday!$E:$E,ROW(),1)=0,"",INDEX(Holiday!$E:$E,ROW(),1))</f>
        <v>40805</v>
      </c>
    </row>
    <row r="31" spans="1:31" ht="5.0999999999999996" customHeight="1" thickTop="1" x14ac:dyDescent="0.15">
      <c r="A31" s="18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85"/>
      <c r="AB31" s="185"/>
      <c r="AC31" s="185"/>
      <c r="AD31" s="180"/>
      <c r="AE31" s="1" t="str">
        <f ca="1">IF(INDEX(Holiday!$E:$E,ROW(),1)=0,"",INDEX(Holiday!$E:$E,ROW(),1))</f>
        <v/>
      </c>
    </row>
    <row r="32" spans="1:31" ht="15" customHeight="1" x14ac:dyDescent="0.15">
      <c r="A32" s="180"/>
      <c r="B32" s="329">
        <f>Z23+1</f>
        <v>40930</v>
      </c>
      <c r="C32" s="191"/>
      <c r="D32" s="194"/>
      <c r="E32" s="188"/>
      <c r="F32" s="331">
        <f>B32+1</f>
        <v>40931</v>
      </c>
      <c r="G32" s="198"/>
      <c r="H32" s="201"/>
      <c r="I32" s="189"/>
      <c r="J32" s="331">
        <f>F32+1</f>
        <v>40932</v>
      </c>
      <c r="K32" s="198"/>
      <c r="L32" s="201"/>
      <c r="M32" s="189"/>
      <c r="N32" s="331">
        <f>J32+1</f>
        <v>40933</v>
      </c>
      <c r="O32" s="198"/>
      <c r="P32" s="201"/>
      <c r="Q32" s="189"/>
      <c r="R32" s="331">
        <f>N32+1</f>
        <v>40934</v>
      </c>
      <c r="S32" s="198"/>
      <c r="T32" s="201"/>
      <c r="U32" s="189"/>
      <c r="V32" s="331">
        <f>R32+1</f>
        <v>40935</v>
      </c>
      <c r="W32" s="198"/>
      <c r="X32" s="201"/>
      <c r="Y32" s="189"/>
      <c r="Z32" s="323">
        <f>V32+1</f>
        <v>40936</v>
      </c>
      <c r="AA32" s="205"/>
      <c r="AB32" s="210"/>
      <c r="AC32" s="184"/>
      <c r="AD32" s="180"/>
      <c r="AE32" s="1">
        <f ca="1">IF(INDEX(Holiday!$E:$E,ROW(),1)=0,"",INDEX(Holiday!$E:$E,ROW(),1))</f>
        <v>40809</v>
      </c>
    </row>
    <row r="33" spans="1:31" ht="15" customHeight="1" x14ac:dyDescent="0.15">
      <c r="A33" s="180"/>
      <c r="B33" s="330"/>
      <c r="C33" s="192"/>
      <c r="D33" s="194"/>
      <c r="E33" s="188"/>
      <c r="F33" s="332"/>
      <c r="G33" s="199"/>
      <c r="H33" s="201"/>
      <c r="I33" s="189"/>
      <c r="J33" s="332"/>
      <c r="K33" s="199"/>
      <c r="L33" s="201"/>
      <c r="M33" s="189"/>
      <c r="N33" s="332"/>
      <c r="O33" s="199"/>
      <c r="P33" s="201"/>
      <c r="Q33" s="189"/>
      <c r="R33" s="332"/>
      <c r="S33" s="199"/>
      <c r="T33" s="201"/>
      <c r="U33" s="189"/>
      <c r="V33" s="332"/>
      <c r="W33" s="199"/>
      <c r="X33" s="201"/>
      <c r="Y33" s="189"/>
      <c r="Z33" s="324"/>
      <c r="AA33" s="206"/>
      <c r="AB33" s="210"/>
      <c r="AC33" s="184"/>
      <c r="AD33" s="180"/>
      <c r="AE33" s="1" t="str">
        <f ca="1">IF(INDEX(Holiday!$E:$E,ROW(),1)=0,"",INDEX(Holiday!$E:$E,ROW(),1))</f>
        <v/>
      </c>
    </row>
    <row r="34" spans="1:31" ht="15" customHeight="1" x14ac:dyDescent="0.15">
      <c r="A34" s="180"/>
      <c r="B34" s="192"/>
      <c r="C34" s="192"/>
      <c r="D34" s="194"/>
      <c r="E34" s="188"/>
      <c r="F34" s="199"/>
      <c r="G34" s="199"/>
      <c r="H34" s="201"/>
      <c r="I34" s="189"/>
      <c r="J34" s="199"/>
      <c r="K34" s="199"/>
      <c r="L34" s="201"/>
      <c r="M34" s="189"/>
      <c r="N34" s="199"/>
      <c r="O34" s="199"/>
      <c r="P34" s="201"/>
      <c r="Q34" s="189"/>
      <c r="R34" s="199"/>
      <c r="S34" s="199"/>
      <c r="T34" s="201"/>
      <c r="U34" s="189"/>
      <c r="V34" s="199"/>
      <c r="W34" s="199"/>
      <c r="X34" s="201"/>
      <c r="Y34" s="189"/>
      <c r="Z34" s="207"/>
      <c r="AA34" s="206"/>
      <c r="AB34" s="210"/>
      <c r="AC34" s="184"/>
      <c r="AD34" s="180"/>
      <c r="AE34" s="1">
        <f ca="1">IF(INDEX(Holiday!$E:$E,ROW(),1)=0,"",INDEX(Holiday!$E:$E,ROW(),1))</f>
        <v>40826</v>
      </c>
    </row>
    <row r="35" spans="1:31" ht="15" customHeight="1" x14ac:dyDescent="0.15">
      <c r="A35" s="180"/>
      <c r="B35" s="192"/>
      <c r="C35" s="192"/>
      <c r="D35" s="194"/>
      <c r="E35" s="188"/>
      <c r="F35" s="199"/>
      <c r="G35" s="199"/>
      <c r="H35" s="201"/>
      <c r="I35" s="189"/>
      <c r="J35" s="199"/>
      <c r="K35" s="199"/>
      <c r="L35" s="201"/>
      <c r="M35" s="189"/>
      <c r="N35" s="199"/>
      <c r="O35" s="199"/>
      <c r="P35" s="201"/>
      <c r="Q35" s="189"/>
      <c r="R35" s="199"/>
      <c r="S35" s="199"/>
      <c r="T35" s="201"/>
      <c r="U35" s="189"/>
      <c r="V35" s="199"/>
      <c r="W35" s="199"/>
      <c r="X35" s="201"/>
      <c r="Y35" s="189"/>
      <c r="Z35" s="207"/>
      <c r="AA35" s="206"/>
      <c r="AB35" s="210"/>
      <c r="AC35" s="184"/>
      <c r="AD35" s="180"/>
      <c r="AE35" s="1" t="str">
        <f ca="1">IF(INDEX(Holiday!$E:$E,ROW(),1)=0,"",INDEX(Holiday!$E:$E,ROW(),1))</f>
        <v/>
      </c>
    </row>
    <row r="36" spans="1:31" ht="15" customHeight="1" x14ac:dyDescent="0.15">
      <c r="A36" s="180"/>
      <c r="B36" s="193"/>
      <c r="C36" s="193"/>
      <c r="D36" s="195"/>
      <c r="E36" s="190"/>
      <c r="F36" s="200"/>
      <c r="G36" s="200"/>
      <c r="H36" s="202"/>
      <c r="I36" s="190"/>
      <c r="J36" s="200"/>
      <c r="K36" s="200"/>
      <c r="L36" s="202"/>
      <c r="M36" s="190"/>
      <c r="N36" s="200"/>
      <c r="O36" s="200"/>
      <c r="P36" s="202"/>
      <c r="Q36" s="190"/>
      <c r="R36" s="200"/>
      <c r="S36" s="200"/>
      <c r="T36" s="202"/>
      <c r="U36" s="190"/>
      <c r="V36" s="200"/>
      <c r="W36" s="200"/>
      <c r="X36" s="202"/>
      <c r="Y36" s="190"/>
      <c r="Z36" s="208"/>
      <c r="AA36" s="209"/>
      <c r="AB36" s="211"/>
      <c r="AC36" s="185"/>
      <c r="AD36" s="180"/>
      <c r="AE36" s="1">
        <f ca="1">IF(INDEX(Holiday!$E:$E,ROW(),1)=0,"",INDEX(Holiday!$E:$E,ROW(),1))</f>
        <v>40850</v>
      </c>
    </row>
    <row r="37" spans="1:31" ht="15" customHeight="1" x14ac:dyDescent="0.15">
      <c r="A37" s="180"/>
      <c r="B37" s="193"/>
      <c r="C37" s="193"/>
      <c r="D37" s="195"/>
      <c r="E37" s="190"/>
      <c r="F37" s="200"/>
      <c r="G37" s="200"/>
      <c r="H37" s="202"/>
      <c r="I37" s="190"/>
      <c r="J37" s="200"/>
      <c r="K37" s="200"/>
      <c r="L37" s="202"/>
      <c r="M37" s="190"/>
      <c r="N37" s="200"/>
      <c r="O37" s="200"/>
      <c r="P37" s="202"/>
      <c r="Q37" s="190"/>
      <c r="R37" s="200"/>
      <c r="S37" s="200"/>
      <c r="T37" s="202"/>
      <c r="U37" s="190"/>
      <c r="V37" s="200"/>
      <c r="W37" s="200"/>
      <c r="X37" s="202"/>
      <c r="Y37" s="190"/>
      <c r="Z37" s="208"/>
      <c r="AA37" s="209"/>
      <c r="AB37" s="211"/>
      <c r="AC37" s="185"/>
      <c r="AD37" s="180"/>
      <c r="AE37" s="1" t="str">
        <f ca="1">IF(INDEX(Holiday!$E:$E,ROW(),1)=0,"",INDEX(Holiday!$E:$E,ROW(),1))</f>
        <v/>
      </c>
    </row>
    <row r="38" spans="1:31" ht="15" customHeight="1" x14ac:dyDescent="0.15">
      <c r="A38" s="180"/>
      <c r="B38" s="193"/>
      <c r="C38" s="193"/>
      <c r="D38" s="195"/>
      <c r="E38" s="190"/>
      <c r="F38" s="200"/>
      <c r="G38" s="200"/>
      <c r="H38" s="202"/>
      <c r="I38" s="190"/>
      <c r="J38" s="200"/>
      <c r="K38" s="200"/>
      <c r="L38" s="202"/>
      <c r="M38" s="190"/>
      <c r="N38" s="200"/>
      <c r="O38" s="200"/>
      <c r="P38" s="202"/>
      <c r="Q38" s="190"/>
      <c r="R38" s="200"/>
      <c r="S38" s="200"/>
      <c r="T38" s="202"/>
      <c r="U38" s="190"/>
      <c r="V38" s="200"/>
      <c r="W38" s="200"/>
      <c r="X38" s="202"/>
      <c r="Y38" s="190"/>
      <c r="Z38" s="208"/>
      <c r="AA38" s="209"/>
      <c r="AB38" s="211"/>
      <c r="AC38" s="185"/>
      <c r="AD38" s="180"/>
      <c r="AE38" s="1">
        <f ca="1">IF(INDEX(Holiday!$E:$E,ROW(),1)=0,"",INDEX(Holiday!$E:$E,ROW(),1))</f>
        <v>40870</v>
      </c>
    </row>
    <row r="39" spans="1:31" ht="15" customHeight="1" thickBot="1" x14ac:dyDescent="0.2">
      <c r="A39" s="180"/>
      <c r="B39" s="196"/>
      <c r="C39" s="196"/>
      <c r="D39" s="197"/>
      <c r="E39" s="190"/>
      <c r="F39" s="203"/>
      <c r="G39" s="203"/>
      <c r="H39" s="204"/>
      <c r="I39" s="190"/>
      <c r="J39" s="203"/>
      <c r="K39" s="203"/>
      <c r="L39" s="204"/>
      <c r="M39" s="190"/>
      <c r="N39" s="203"/>
      <c r="O39" s="203"/>
      <c r="P39" s="204"/>
      <c r="Q39" s="190"/>
      <c r="R39" s="203"/>
      <c r="S39" s="203"/>
      <c r="T39" s="204"/>
      <c r="U39" s="190"/>
      <c r="V39" s="203"/>
      <c r="W39" s="203"/>
      <c r="X39" s="204"/>
      <c r="Y39" s="190"/>
      <c r="Z39" s="212"/>
      <c r="AA39" s="213"/>
      <c r="AB39" s="214"/>
      <c r="AC39" s="185"/>
      <c r="AD39" s="180"/>
      <c r="AE39" s="1" t="str">
        <f ca="1">IF(INDEX(Holiday!$E:$E,ROW(),1)=0,"",INDEX(Holiday!$E:$E,ROW(),1))</f>
        <v/>
      </c>
    </row>
    <row r="40" spans="1:31" ht="5.0999999999999996" customHeight="1" thickTop="1" x14ac:dyDescent="0.15">
      <c r="A40" s="18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85"/>
      <c r="AB40" s="185"/>
      <c r="AC40" s="185"/>
      <c r="AD40" s="180"/>
      <c r="AE40" s="1">
        <f ca="1">IF(INDEX(Holiday!$E:$E,ROW(),1)=0,"",INDEX(Holiday!$E:$E,ROW(),1))</f>
        <v>40900</v>
      </c>
    </row>
    <row r="41" spans="1:31" ht="15" customHeight="1" x14ac:dyDescent="0.15">
      <c r="A41" s="180"/>
      <c r="B41" s="329">
        <f>Z32+1</f>
        <v>40937</v>
      </c>
      <c r="C41" s="191"/>
      <c r="D41" s="194"/>
      <c r="E41" s="188"/>
      <c r="F41" s="331">
        <f>B41+1</f>
        <v>40938</v>
      </c>
      <c r="G41" s="198"/>
      <c r="H41" s="201"/>
      <c r="I41" s="189"/>
      <c r="J41" s="331">
        <f>F41+1</f>
        <v>40939</v>
      </c>
      <c r="K41" s="198"/>
      <c r="L41" s="201"/>
      <c r="M41" s="189"/>
      <c r="N41" s="331">
        <f>J41+1</f>
        <v>40940</v>
      </c>
      <c r="O41" s="198"/>
      <c r="P41" s="201"/>
      <c r="Q41" s="189"/>
      <c r="R41" s="331">
        <f>N41+1</f>
        <v>40941</v>
      </c>
      <c r="S41" s="198"/>
      <c r="T41" s="201"/>
      <c r="U41" s="189"/>
      <c r="V41" s="331">
        <f>R41+1</f>
        <v>40942</v>
      </c>
      <c r="W41" s="198"/>
      <c r="X41" s="201"/>
      <c r="Y41" s="189"/>
      <c r="Z41" s="323">
        <f>V41+1</f>
        <v>40943</v>
      </c>
      <c r="AA41" s="205"/>
      <c r="AB41" s="210"/>
      <c r="AC41" s="184"/>
      <c r="AD41" s="180"/>
      <c r="AE41" s="1" t="str">
        <f ca="1">IF(INDEX(Holiday!$E:$E,ROW(),1)=0,"",INDEX(Holiday!$E:$E,ROW(),1))</f>
        <v/>
      </c>
    </row>
    <row r="42" spans="1:31" ht="15" customHeight="1" x14ac:dyDescent="0.15">
      <c r="A42" s="180"/>
      <c r="B42" s="330"/>
      <c r="C42" s="192"/>
      <c r="D42" s="194"/>
      <c r="E42" s="188"/>
      <c r="F42" s="332"/>
      <c r="G42" s="199"/>
      <c r="H42" s="201"/>
      <c r="I42" s="189"/>
      <c r="J42" s="332"/>
      <c r="K42" s="199"/>
      <c r="L42" s="201"/>
      <c r="M42" s="189"/>
      <c r="N42" s="332"/>
      <c r="O42" s="199"/>
      <c r="P42" s="201"/>
      <c r="Q42" s="189"/>
      <c r="R42" s="332"/>
      <c r="S42" s="199"/>
      <c r="T42" s="201"/>
      <c r="U42" s="189"/>
      <c r="V42" s="332"/>
      <c r="W42" s="199"/>
      <c r="X42" s="201"/>
      <c r="Y42" s="189"/>
      <c r="Z42" s="324"/>
      <c r="AA42" s="206"/>
      <c r="AB42" s="210"/>
      <c r="AC42" s="184"/>
      <c r="AD42" s="180"/>
      <c r="AE42" s="1">
        <f ca="1">IF(INDEX(Holiday!$E:$E,ROW(),1)=0,"",INDEX(Holiday!$E:$E,ROW(),1))</f>
        <v>40907</v>
      </c>
    </row>
    <row r="43" spans="1:31" ht="15" customHeight="1" x14ac:dyDescent="0.15">
      <c r="A43" s="180"/>
      <c r="B43" s="192"/>
      <c r="C43" s="192"/>
      <c r="D43" s="194"/>
      <c r="E43" s="188"/>
      <c r="F43" s="199"/>
      <c r="G43" s="199"/>
      <c r="H43" s="201"/>
      <c r="I43" s="189"/>
      <c r="J43" s="199"/>
      <c r="K43" s="199"/>
      <c r="L43" s="201"/>
      <c r="M43" s="189"/>
      <c r="N43" s="199"/>
      <c r="O43" s="199"/>
      <c r="P43" s="201"/>
      <c r="Q43" s="189"/>
      <c r="R43" s="199"/>
      <c r="S43" s="199"/>
      <c r="T43" s="201"/>
      <c r="U43" s="189"/>
      <c r="V43" s="199"/>
      <c r="W43" s="199"/>
      <c r="X43" s="201"/>
      <c r="Y43" s="189"/>
      <c r="Z43" s="207"/>
      <c r="AA43" s="206"/>
      <c r="AB43" s="210"/>
      <c r="AC43" s="184"/>
      <c r="AD43" s="180"/>
      <c r="AE43" s="1">
        <f ca="1">IF(INDEX(Holiday!$E:$E,ROW(),1)=0,"",INDEX(Holiday!$E:$E,ROW(),1))</f>
        <v>40908</v>
      </c>
    </row>
    <row r="44" spans="1:31" ht="15" customHeight="1" x14ac:dyDescent="0.15">
      <c r="A44" s="180"/>
      <c r="B44" s="192"/>
      <c r="C44" s="192"/>
      <c r="D44" s="194"/>
      <c r="E44" s="188"/>
      <c r="F44" s="199"/>
      <c r="G44" s="199"/>
      <c r="H44" s="201"/>
      <c r="I44" s="189"/>
      <c r="J44" s="199"/>
      <c r="K44" s="199"/>
      <c r="L44" s="201"/>
      <c r="M44" s="189"/>
      <c r="N44" s="199"/>
      <c r="O44" s="199"/>
      <c r="P44" s="201"/>
      <c r="Q44" s="189"/>
      <c r="R44" s="199"/>
      <c r="S44" s="199"/>
      <c r="T44" s="201"/>
      <c r="U44" s="189"/>
      <c r="V44" s="199"/>
      <c r="W44" s="199"/>
      <c r="X44" s="201"/>
      <c r="Y44" s="189"/>
      <c r="Z44" s="207"/>
      <c r="AA44" s="206"/>
      <c r="AB44" s="210"/>
      <c r="AC44" s="184"/>
      <c r="AD44" s="180"/>
      <c r="AE44" s="1">
        <f ca="1">IF(INDEX(Holiday!$E:$E,ROW(),1)=0,"",INDEX(Holiday!$E:$E,ROW(),1))</f>
        <v>40909</v>
      </c>
    </row>
    <row r="45" spans="1:31" ht="15" customHeight="1" x14ac:dyDescent="0.15">
      <c r="A45" s="180"/>
      <c r="B45" s="193"/>
      <c r="C45" s="193"/>
      <c r="D45" s="195"/>
      <c r="E45" s="190"/>
      <c r="F45" s="200"/>
      <c r="G45" s="200"/>
      <c r="H45" s="202"/>
      <c r="I45" s="190"/>
      <c r="J45" s="200"/>
      <c r="K45" s="200"/>
      <c r="L45" s="202"/>
      <c r="M45" s="190"/>
      <c r="N45" s="200"/>
      <c r="O45" s="200"/>
      <c r="P45" s="202"/>
      <c r="Q45" s="190"/>
      <c r="R45" s="200"/>
      <c r="S45" s="200"/>
      <c r="T45" s="202"/>
      <c r="U45" s="190"/>
      <c r="V45" s="200"/>
      <c r="W45" s="200"/>
      <c r="X45" s="202"/>
      <c r="Y45" s="190"/>
      <c r="Z45" s="208"/>
      <c r="AA45" s="209"/>
      <c r="AB45" s="211"/>
      <c r="AC45" s="185"/>
      <c r="AD45" s="180"/>
      <c r="AE45" s="1">
        <f ca="1">IF(INDEX(Holiday!$E:$E,ROW(),1)=0,"",INDEX(Holiday!$E:$E,ROW(),1))</f>
        <v>40910</v>
      </c>
    </row>
    <row r="46" spans="1:31" ht="15" customHeight="1" x14ac:dyDescent="0.15">
      <c r="A46" s="180"/>
      <c r="B46" s="193"/>
      <c r="C46" s="193"/>
      <c r="D46" s="195"/>
      <c r="E46" s="190"/>
      <c r="F46" s="200"/>
      <c r="G46" s="200"/>
      <c r="H46" s="202"/>
      <c r="I46" s="190"/>
      <c r="J46" s="200"/>
      <c r="K46" s="200"/>
      <c r="L46" s="202"/>
      <c r="M46" s="190"/>
      <c r="N46" s="200"/>
      <c r="O46" s="200"/>
      <c r="P46" s="202"/>
      <c r="Q46" s="190"/>
      <c r="R46" s="200"/>
      <c r="S46" s="200"/>
      <c r="T46" s="202"/>
      <c r="U46" s="190"/>
      <c r="V46" s="200"/>
      <c r="W46" s="200"/>
      <c r="X46" s="202"/>
      <c r="Y46" s="190"/>
      <c r="Z46" s="208"/>
      <c r="AA46" s="209"/>
      <c r="AB46" s="211"/>
      <c r="AC46" s="185"/>
      <c r="AD46" s="180"/>
      <c r="AE46" s="1">
        <f ca="1">IF(INDEX(Holiday!$E:$E,ROW(),1)=0,"",INDEX(Holiday!$E:$E,ROW(),1))</f>
        <v>40911</v>
      </c>
    </row>
    <row r="47" spans="1:31" ht="15" customHeight="1" x14ac:dyDescent="0.15">
      <c r="A47" s="180"/>
      <c r="B47" s="193"/>
      <c r="C47" s="193"/>
      <c r="D47" s="195"/>
      <c r="E47" s="190"/>
      <c r="F47" s="200"/>
      <c r="G47" s="200"/>
      <c r="H47" s="202"/>
      <c r="I47" s="190"/>
      <c r="J47" s="200"/>
      <c r="K47" s="200"/>
      <c r="L47" s="202"/>
      <c r="M47" s="190"/>
      <c r="N47" s="200"/>
      <c r="O47" s="200"/>
      <c r="P47" s="202"/>
      <c r="Q47" s="190"/>
      <c r="R47" s="200"/>
      <c r="S47" s="200"/>
      <c r="T47" s="202"/>
      <c r="U47" s="190"/>
      <c r="V47" s="200"/>
      <c r="W47" s="200"/>
      <c r="X47" s="202"/>
      <c r="Y47" s="190"/>
      <c r="Z47" s="208"/>
      <c r="AA47" s="209"/>
      <c r="AB47" s="211"/>
      <c r="AC47" s="185"/>
      <c r="AD47" s="180"/>
      <c r="AE47" s="1" t="str">
        <f ca="1">IF(INDEX(Holiday!$E:$E,ROW(),1)=0,"",INDEX(Holiday!$E:$E,ROW(),1))</f>
        <v/>
      </c>
    </row>
    <row r="48" spans="1:31" ht="15" customHeight="1" thickBot="1" x14ac:dyDescent="0.2">
      <c r="A48" s="180"/>
      <c r="B48" s="196"/>
      <c r="C48" s="196"/>
      <c r="D48" s="197"/>
      <c r="E48" s="190"/>
      <c r="F48" s="203"/>
      <c r="G48" s="203"/>
      <c r="H48" s="204"/>
      <c r="I48" s="190"/>
      <c r="J48" s="203"/>
      <c r="K48" s="203"/>
      <c r="L48" s="204"/>
      <c r="M48" s="190"/>
      <c r="N48" s="203"/>
      <c r="O48" s="203"/>
      <c r="P48" s="204"/>
      <c r="Q48" s="190"/>
      <c r="R48" s="203"/>
      <c r="S48" s="203"/>
      <c r="T48" s="204"/>
      <c r="U48" s="190"/>
      <c r="V48" s="203"/>
      <c r="W48" s="203"/>
      <c r="X48" s="204"/>
      <c r="Y48" s="190"/>
      <c r="Z48" s="212"/>
      <c r="AA48" s="213"/>
      <c r="AB48" s="214"/>
      <c r="AC48" s="185"/>
      <c r="AD48" s="180"/>
      <c r="AE48" s="1">
        <f ca="1">IF(INDEX(Holiday!$E:$E,ROW(),1)=0,"",INDEX(Holiday!$E:$E,ROW(),1))</f>
        <v>40917</v>
      </c>
    </row>
    <row r="49" spans="1:31" ht="5.0999999999999996" customHeight="1" thickTop="1" x14ac:dyDescent="0.15">
      <c r="A49" s="18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85"/>
      <c r="AB49" s="185"/>
      <c r="AC49" s="185"/>
      <c r="AD49" s="180"/>
      <c r="AE49" s="1" t="str">
        <f ca="1">IF(INDEX(Holiday!$E:$E,ROW(),1)=0,"",INDEX(Holiday!$E:$E,ROW(),1))</f>
        <v/>
      </c>
    </row>
    <row r="50" spans="1:31" ht="15" customHeight="1" x14ac:dyDescent="0.15">
      <c r="A50" s="180"/>
      <c r="B50" s="329">
        <f>Z41+1</f>
        <v>40944</v>
      </c>
      <c r="C50" s="191"/>
      <c r="D50" s="194"/>
      <c r="E50" s="188"/>
      <c r="F50" s="331">
        <f>B50+1</f>
        <v>40945</v>
      </c>
      <c r="G50" s="198"/>
      <c r="H50" s="201"/>
      <c r="I50" s="189"/>
      <c r="J50" s="331">
        <f>F50+1</f>
        <v>40946</v>
      </c>
      <c r="K50" s="198"/>
      <c r="L50" s="201"/>
      <c r="M50" s="189"/>
      <c r="N50" s="331">
        <f>J50+1</f>
        <v>40947</v>
      </c>
      <c r="O50" s="198"/>
      <c r="P50" s="201"/>
      <c r="Q50" s="189"/>
      <c r="R50" s="331">
        <f>N50+1</f>
        <v>40948</v>
      </c>
      <c r="S50" s="198"/>
      <c r="T50" s="201"/>
      <c r="U50" s="189"/>
      <c r="V50" s="331">
        <f>R50+1</f>
        <v>40949</v>
      </c>
      <c r="W50" s="198"/>
      <c r="X50" s="201"/>
      <c r="Y50" s="189"/>
      <c r="Z50" s="323">
        <f>V50+1</f>
        <v>40950</v>
      </c>
      <c r="AA50" s="205"/>
      <c r="AB50" s="210"/>
      <c r="AC50" s="184"/>
      <c r="AD50" s="180"/>
      <c r="AE50" s="1">
        <f ca="1">IF(INDEX(Holiday!$E:$E,ROW(),1)=0,"",INDEX(Holiday!$E:$E,ROW(),1))</f>
        <v>40950</v>
      </c>
    </row>
    <row r="51" spans="1:31" ht="15" customHeight="1" x14ac:dyDescent="0.15">
      <c r="A51" s="180"/>
      <c r="B51" s="330"/>
      <c r="C51" s="192"/>
      <c r="D51" s="194"/>
      <c r="E51" s="188"/>
      <c r="F51" s="332"/>
      <c r="G51" s="199"/>
      <c r="H51" s="201"/>
      <c r="I51" s="189"/>
      <c r="J51" s="332"/>
      <c r="K51" s="199"/>
      <c r="L51" s="201"/>
      <c r="M51" s="189"/>
      <c r="N51" s="332"/>
      <c r="O51" s="199"/>
      <c r="P51" s="201"/>
      <c r="Q51" s="189"/>
      <c r="R51" s="332"/>
      <c r="S51" s="199"/>
      <c r="T51" s="201"/>
      <c r="U51" s="189"/>
      <c r="V51" s="332"/>
      <c r="W51" s="199"/>
      <c r="X51" s="201"/>
      <c r="Y51" s="189"/>
      <c r="Z51" s="324"/>
      <c r="AA51" s="206"/>
      <c r="AB51" s="210"/>
      <c r="AC51" s="184"/>
      <c r="AD51" s="180"/>
      <c r="AE51" s="1" t="str">
        <f ca="1">IF(INDEX(Holiday!$E:$E,ROW(),1)=0,"",INDEX(Holiday!$E:$E,ROW(),1))</f>
        <v/>
      </c>
    </row>
    <row r="52" spans="1:31" ht="15" customHeight="1" x14ac:dyDescent="0.15">
      <c r="A52" s="180"/>
      <c r="B52" s="192"/>
      <c r="C52" s="192"/>
      <c r="D52" s="194"/>
      <c r="E52" s="188"/>
      <c r="F52" s="199"/>
      <c r="G52" s="199"/>
      <c r="H52" s="201"/>
      <c r="I52" s="189"/>
      <c r="J52" s="199"/>
      <c r="K52" s="199"/>
      <c r="L52" s="201"/>
      <c r="M52" s="189"/>
      <c r="N52" s="199"/>
      <c r="O52" s="199"/>
      <c r="P52" s="201"/>
      <c r="Q52" s="189"/>
      <c r="R52" s="199"/>
      <c r="S52" s="199"/>
      <c r="T52" s="201"/>
      <c r="U52" s="189"/>
      <c r="V52" s="199"/>
      <c r="W52" s="199"/>
      <c r="X52" s="201"/>
      <c r="Y52" s="189"/>
      <c r="Z52" s="207"/>
      <c r="AA52" s="206"/>
      <c r="AB52" s="210"/>
      <c r="AC52" s="184"/>
      <c r="AD52" s="180"/>
      <c r="AE52" s="1">
        <f ca="1">IF(INDEX(Holiday!$E:$E,ROW(),1)=0,"",INDEX(Holiday!$E:$E,ROW(),1))</f>
        <v>40988</v>
      </c>
    </row>
    <row r="53" spans="1:31" ht="15" customHeight="1" x14ac:dyDescent="0.15">
      <c r="A53" s="180"/>
      <c r="B53" s="192"/>
      <c r="C53" s="192"/>
      <c r="D53" s="194"/>
      <c r="E53" s="188"/>
      <c r="F53" s="199"/>
      <c r="G53" s="199"/>
      <c r="H53" s="201"/>
      <c r="I53" s="189"/>
      <c r="J53" s="199"/>
      <c r="K53" s="199"/>
      <c r="L53" s="201"/>
      <c r="M53" s="189"/>
      <c r="N53" s="199"/>
      <c r="O53" s="199"/>
      <c r="P53" s="201"/>
      <c r="Q53" s="189"/>
      <c r="R53" s="199"/>
      <c r="S53" s="199"/>
      <c r="T53" s="201"/>
      <c r="U53" s="189"/>
      <c r="V53" s="199"/>
      <c r="W53" s="199"/>
      <c r="X53" s="201"/>
      <c r="Y53" s="189"/>
      <c r="Z53" s="207"/>
      <c r="AA53" s="206"/>
      <c r="AB53" s="210"/>
      <c r="AC53" s="184"/>
      <c r="AD53" s="180"/>
      <c r="AE53" s="1" t="str">
        <f ca="1">IF(INDEX(Holiday!$E:$E,ROW(),1)=0,"",INDEX(Holiday!$E:$E,ROW(),1))</f>
        <v/>
      </c>
    </row>
    <row r="54" spans="1:31" ht="15" customHeight="1" x14ac:dyDescent="0.15">
      <c r="A54" s="180"/>
      <c r="B54" s="193"/>
      <c r="C54" s="193"/>
      <c r="D54" s="195"/>
      <c r="E54" s="190"/>
      <c r="F54" s="200"/>
      <c r="G54" s="200"/>
      <c r="H54" s="202"/>
      <c r="I54" s="190"/>
      <c r="J54" s="200"/>
      <c r="K54" s="200"/>
      <c r="L54" s="202"/>
      <c r="M54" s="190"/>
      <c r="N54" s="200"/>
      <c r="O54" s="200"/>
      <c r="P54" s="202"/>
      <c r="Q54" s="190"/>
      <c r="R54" s="200"/>
      <c r="S54" s="200"/>
      <c r="T54" s="202"/>
      <c r="U54" s="190"/>
      <c r="V54" s="200"/>
      <c r="W54" s="200"/>
      <c r="X54" s="202"/>
      <c r="Y54" s="190"/>
      <c r="Z54" s="208"/>
      <c r="AA54" s="209"/>
      <c r="AB54" s="211"/>
      <c r="AC54" s="185"/>
      <c r="AD54" s="180"/>
      <c r="AE54" s="1">
        <f ca="1">IF(INDEX(Holiday!$E:$E,ROW(),1)=0,"",INDEX(Holiday!$E:$E,ROW(),1))</f>
        <v>41028</v>
      </c>
    </row>
    <row r="55" spans="1:31" ht="15" customHeight="1" x14ac:dyDescent="0.15">
      <c r="A55" s="180"/>
      <c r="B55" s="193"/>
      <c r="C55" s="193"/>
      <c r="D55" s="195"/>
      <c r="E55" s="190"/>
      <c r="F55" s="200"/>
      <c r="G55" s="200"/>
      <c r="H55" s="202"/>
      <c r="I55" s="190"/>
      <c r="J55" s="200"/>
      <c r="K55" s="200"/>
      <c r="L55" s="202"/>
      <c r="M55" s="190"/>
      <c r="N55" s="200"/>
      <c r="O55" s="200"/>
      <c r="P55" s="202"/>
      <c r="Q55" s="190"/>
      <c r="R55" s="200"/>
      <c r="S55" s="200"/>
      <c r="T55" s="202"/>
      <c r="U55" s="190"/>
      <c r="V55" s="200"/>
      <c r="W55" s="200"/>
      <c r="X55" s="202"/>
      <c r="Y55" s="190"/>
      <c r="Z55" s="208"/>
      <c r="AA55" s="209"/>
      <c r="AB55" s="211"/>
      <c r="AC55" s="185"/>
      <c r="AD55" s="180"/>
      <c r="AE55" s="1">
        <f ca="1">IF(INDEX(Holiday!$E:$E,ROW(),1)=0,"",INDEX(Holiday!$E:$E,ROW(),1))</f>
        <v>41029</v>
      </c>
    </row>
    <row r="56" spans="1:31" ht="15" customHeight="1" x14ac:dyDescent="0.15">
      <c r="A56" s="180"/>
      <c r="B56" s="193"/>
      <c r="C56" s="193"/>
      <c r="D56" s="195"/>
      <c r="E56" s="190"/>
      <c r="F56" s="200"/>
      <c r="G56" s="200"/>
      <c r="H56" s="202"/>
      <c r="I56" s="190"/>
      <c r="J56" s="200"/>
      <c r="K56" s="200"/>
      <c r="L56" s="202"/>
      <c r="M56" s="190"/>
      <c r="N56" s="200"/>
      <c r="O56" s="200"/>
      <c r="P56" s="202"/>
      <c r="Q56" s="190"/>
      <c r="R56" s="200"/>
      <c r="S56" s="200"/>
      <c r="T56" s="202"/>
      <c r="U56" s="190"/>
      <c r="V56" s="200"/>
      <c r="W56" s="200"/>
      <c r="X56" s="202"/>
      <c r="Y56" s="190"/>
      <c r="Z56" s="208"/>
      <c r="AA56" s="209"/>
      <c r="AB56" s="211"/>
      <c r="AC56" s="185"/>
      <c r="AD56" s="180"/>
      <c r="AE56" s="1" t="str">
        <f ca="1">IF(INDEX(Holiday!$E:$E,ROW(),1)=0,"",INDEX(Holiday!$E:$E,ROW(),1))</f>
        <v/>
      </c>
    </row>
    <row r="57" spans="1:31" ht="15" customHeight="1" thickBot="1" x14ac:dyDescent="0.2">
      <c r="A57" s="180"/>
      <c r="B57" s="196"/>
      <c r="C57" s="196"/>
      <c r="D57" s="197"/>
      <c r="E57" s="190"/>
      <c r="F57" s="203"/>
      <c r="G57" s="203"/>
      <c r="H57" s="204"/>
      <c r="I57" s="190"/>
      <c r="J57" s="203"/>
      <c r="K57" s="203"/>
      <c r="L57" s="204"/>
      <c r="M57" s="190"/>
      <c r="N57" s="203"/>
      <c r="O57" s="203"/>
      <c r="P57" s="204"/>
      <c r="Q57" s="190"/>
      <c r="R57" s="203"/>
      <c r="S57" s="203"/>
      <c r="T57" s="204"/>
      <c r="U57" s="190"/>
      <c r="V57" s="203"/>
      <c r="W57" s="203"/>
      <c r="X57" s="204"/>
      <c r="Y57" s="190"/>
      <c r="Z57" s="212"/>
      <c r="AA57" s="213"/>
      <c r="AB57" s="214"/>
      <c r="AC57" s="185"/>
      <c r="AD57" s="180"/>
      <c r="AE57" s="1">
        <f ca="1">IF(INDEX(Holiday!$E:$E,ROW(),1)=0,"",INDEX(Holiday!$E:$E,ROW(),1))</f>
        <v>41032</v>
      </c>
    </row>
    <row r="58" spans="1:31" ht="5.0999999999999996" customHeight="1" thickTop="1" x14ac:dyDescent="0.15">
      <c r="A58" s="18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85"/>
      <c r="AB58" s="185"/>
      <c r="AC58" s="185"/>
      <c r="AD58" s="180"/>
      <c r="AE58" s="1">
        <f ca="1">IF(INDEX(Holiday!$E:$E,ROW(),1)=0,"",INDEX(Holiday!$E:$E,ROW(),1))</f>
        <v>41033</v>
      </c>
    </row>
    <row r="59" spans="1:31" ht="15" x14ac:dyDescent="0.15">
      <c r="A59" s="180"/>
      <c r="B59" s="180"/>
      <c r="C59" s="180"/>
      <c r="D59" s="180"/>
      <c r="E59" s="180"/>
      <c r="F59" s="180"/>
      <c r="G59" s="180"/>
      <c r="H59" s="180"/>
      <c r="I59" s="180"/>
      <c r="J59" s="335" t="str">
        <f>IF(INDEX(組織名!$1:$1048576,1,2)=0,"",INDEX(組織名!$1:$1048576,1,2))</f>
        <v>xls-hashimoto</v>
      </c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186"/>
      <c r="V59" s="180"/>
      <c r="W59" s="180"/>
      <c r="X59" s="180"/>
      <c r="Y59" s="180"/>
      <c r="Z59" s="180"/>
      <c r="AA59" s="180"/>
      <c r="AB59" s="180"/>
      <c r="AC59" s="180"/>
      <c r="AD59" s="180"/>
      <c r="AE59" s="1">
        <f ca="1">IF(INDEX(Holiday!$E:$E,ROW(),1)=0,"",INDEX(Holiday!$E:$E,ROW(),1))</f>
        <v>41034</v>
      </c>
    </row>
    <row r="60" spans="1:31" x14ac:dyDescent="0.1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" t="str">
        <f ca="1">IF(INDEX(Holiday!$E:$E,ROW(),1)=0,"",INDEX(Holiday!$E:$E,ROW(),1))</f>
        <v/>
      </c>
    </row>
    <row r="61" spans="1:31" x14ac:dyDescent="0.1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">
        <f ca="1">IF(INDEX(Holiday!$E:$E,ROW(),1)=0,"",INDEX(Holiday!$E:$E,ROW(),1))</f>
        <v>41106</v>
      </c>
    </row>
    <row r="62" spans="1:31" x14ac:dyDescent="0.1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" t="str">
        <f ca="1">IF(INDEX(Holiday!$E:$E,ROW(),1)=0,"",INDEX(Holiday!$E:$E,ROW(),1))</f>
        <v/>
      </c>
    </row>
    <row r="63" spans="1:31" x14ac:dyDescent="0.1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">
        <f ca="1">IF(INDEX(Holiday!$E:$E,ROW(),1)=0,"",INDEX(Holiday!$E:$E,ROW(),1))</f>
        <v>41169</v>
      </c>
    </row>
    <row r="64" spans="1:31" x14ac:dyDescent="0.1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" t="str">
        <f ca="1">IF(INDEX(Holiday!$E:$E,ROW(),1)=0,"",INDEX(Holiday!$E:$E,ROW(),1))</f>
        <v/>
      </c>
    </row>
    <row r="65" spans="1:31" x14ac:dyDescent="0.1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">
        <f ca="1">IF(INDEX(Holiday!$E:$E,ROW(),1)=0,"",INDEX(Holiday!$E:$E,ROW(),1))</f>
        <v>41174</v>
      </c>
    </row>
    <row r="66" spans="1:31" x14ac:dyDescent="0.1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" t="str">
        <f ca="1">IF(INDEX(Holiday!$E:$E,ROW(),1)=0,"",INDEX(Holiday!$E:$E,ROW(),1))</f>
        <v/>
      </c>
    </row>
    <row r="67" spans="1:31" x14ac:dyDescent="0.15">
      <c r="AE67" s="1">
        <f ca="1">IF(INDEX(Holiday!$E:$E,ROW(),1)=0,"",INDEX(Holiday!$E:$E,ROW(),1))</f>
        <v>41190</v>
      </c>
    </row>
    <row r="68" spans="1:31" x14ac:dyDescent="0.15">
      <c r="AE68" s="1" t="str">
        <f ca="1">IF(INDEX(Holiday!$E:$E,ROW(),1)=0,"",INDEX(Holiday!$E:$E,ROW(),1))</f>
        <v/>
      </c>
    </row>
    <row r="69" spans="1:31" x14ac:dyDescent="0.15">
      <c r="AE69" s="1">
        <f ca="1">IF(INDEX(Holiday!$E:$E,ROW(),1)=0,"",INDEX(Holiday!$E:$E,ROW(),1))</f>
        <v>41216</v>
      </c>
    </row>
    <row r="70" spans="1:31" x14ac:dyDescent="0.15">
      <c r="AE70" s="1" t="str">
        <f ca="1">IF(INDEX(Holiday!$E:$E,ROW(),1)=0,"",INDEX(Holiday!$E:$E,ROW(),1))</f>
        <v/>
      </c>
    </row>
    <row r="71" spans="1:31" x14ac:dyDescent="0.15">
      <c r="AE71" s="1">
        <f ca="1">IF(INDEX(Holiday!$E:$E,ROW(),1)=0,"",INDEX(Holiday!$E:$E,ROW(),1))</f>
        <v>41236</v>
      </c>
    </row>
    <row r="72" spans="1:31" x14ac:dyDescent="0.15">
      <c r="AE72" s="1" t="str">
        <f ca="1">IF(INDEX(Holiday!$E:$E,ROW(),1)=0,"",INDEX(Holiday!$E:$E,ROW(),1))</f>
        <v/>
      </c>
    </row>
    <row r="73" spans="1:31" x14ac:dyDescent="0.15">
      <c r="AE73" s="1">
        <f ca="1">IF(INDEX(Holiday!$E:$E,ROW(),1)=0,"",INDEX(Holiday!$E:$E,ROW(),1))</f>
        <v>41266</v>
      </c>
    </row>
    <row r="74" spans="1:31" x14ac:dyDescent="0.15">
      <c r="AE74" s="1">
        <f ca="1">IF(INDEX(Holiday!$E:$E,ROW(),1)=0,"",INDEX(Holiday!$E:$E,ROW(),1))</f>
        <v>41267</v>
      </c>
    </row>
    <row r="75" spans="1:31" x14ac:dyDescent="0.15">
      <c r="AE75" s="1">
        <f ca="1">IF(INDEX(Holiday!$E:$E,ROW(),1)=0,"",INDEX(Holiday!$E:$E,ROW(),1))</f>
        <v>41273</v>
      </c>
    </row>
    <row r="76" spans="1:31" x14ac:dyDescent="0.15">
      <c r="AE76" s="1">
        <f ca="1">IF(INDEX(Holiday!$E:$E,ROW(),1)=0,"",INDEX(Holiday!$E:$E,ROW(),1))</f>
        <v>41274</v>
      </c>
    </row>
    <row r="77" spans="1:31" x14ac:dyDescent="0.15">
      <c r="AE77" s="1">
        <f ca="1">IF(INDEX(Holiday!$E:$E,ROW(),1)=0,"",INDEX(Holiday!$E:$E,ROW(),1))</f>
        <v>41275</v>
      </c>
    </row>
    <row r="78" spans="1:31" x14ac:dyDescent="0.15">
      <c r="AE78" s="1">
        <f ca="1">IF(INDEX(Holiday!$E:$E,ROW(),1)=0,"",INDEX(Holiday!$E:$E,ROW(),1))</f>
        <v>41276</v>
      </c>
    </row>
    <row r="79" spans="1:31" x14ac:dyDescent="0.15">
      <c r="AE79" s="1">
        <f ca="1">IF(INDEX(Holiday!$E:$E,ROW(),1)=0,"",INDEX(Holiday!$E:$E,ROW(),1))</f>
        <v>41277</v>
      </c>
    </row>
    <row r="80" spans="1:31" x14ac:dyDescent="0.15">
      <c r="AE80" s="1" t="str">
        <f ca="1">IF(INDEX(Holiday!$E:$E,ROW(),1)=0,"",INDEX(Holiday!$E:$E,ROW(),1))</f>
        <v/>
      </c>
    </row>
    <row r="81" spans="31:31" x14ac:dyDescent="0.15">
      <c r="AE81" s="1">
        <f ca="1">IF(INDEX(Holiday!$E:$E,ROW(),1)=0,"",INDEX(Holiday!$E:$E,ROW(),1))</f>
        <v>41288</v>
      </c>
    </row>
    <row r="82" spans="31:31" x14ac:dyDescent="0.15">
      <c r="AE82" s="1" t="str">
        <f ca="1">IF(INDEX(Holiday!$E:$E,ROW(),1)=0,"",INDEX(Holiday!$E:$E,ROW(),1))</f>
        <v/>
      </c>
    </row>
    <row r="83" spans="31:31" x14ac:dyDescent="0.15">
      <c r="AE83" s="1">
        <f ca="1">IF(INDEX(Holiday!$E:$E,ROW(),1)=0,"",INDEX(Holiday!$E:$E,ROW(),1))</f>
        <v>41316</v>
      </c>
    </row>
    <row r="84" spans="31:31" x14ac:dyDescent="0.15">
      <c r="AE84" s="1" t="str">
        <f ca="1">IF(INDEX(Holiday!$E:$E,ROW(),1)=0,"",INDEX(Holiday!$E:$E,ROW(),1))</f>
        <v/>
      </c>
    </row>
    <row r="85" spans="31:31" x14ac:dyDescent="0.15">
      <c r="AE85" s="1">
        <f ca="1">IF(INDEX(Holiday!$E:$E,ROW(),1)=0,"",INDEX(Holiday!$E:$E,ROW(),1))</f>
        <v>41353</v>
      </c>
    </row>
    <row r="86" spans="31:31" x14ac:dyDescent="0.15">
      <c r="AE86" s="1" t="str">
        <f ca="1">IF(INDEX(Holiday!$E:$E,ROW(),1)=0,"",INDEX(Holiday!$E:$E,ROW(),1))</f>
        <v/>
      </c>
    </row>
    <row r="87" spans="31:31" x14ac:dyDescent="0.15">
      <c r="AE87" s="1">
        <f ca="1">IF(INDEX(Holiday!$E:$E,ROW(),1)=0,"",INDEX(Holiday!$E:$E,ROW(),1))</f>
        <v>41393</v>
      </c>
    </row>
    <row r="88" spans="31:31" x14ac:dyDescent="0.15">
      <c r="AE88" s="1" t="str">
        <f ca="1">IF(INDEX(Holiday!$E:$E,ROW(),1)=0,"",INDEX(Holiday!$E:$E,ROW(),1))</f>
        <v/>
      </c>
    </row>
    <row r="89" spans="31:31" x14ac:dyDescent="0.15">
      <c r="AE89" s="1" t="str">
        <f ca="1">IF(INDEX(Holiday!$E:$E,ROW(),1)=0,"",INDEX(Holiday!$E:$E,ROW(),1))</f>
        <v/>
      </c>
    </row>
    <row r="90" spans="31:31" x14ac:dyDescent="0.15">
      <c r="AE90" s="1">
        <f ca="1">IF(INDEX(Holiday!$E:$E,ROW(),1)=0,"",INDEX(Holiday!$E:$E,ROW(),1))</f>
        <v>41397</v>
      </c>
    </row>
    <row r="91" spans="31:31" x14ac:dyDescent="0.15">
      <c r="AE91" s="1">
        <f ca="1">IF(INDEX(Holiday!$E:$E,ROW(),1)=0,"",INDEX(Holiday!$E:$E,ROW(),1))</f>
        <v>41398</v>
      </c>
    </row>
    <row r="92" spans="31:31" x14ac:dyDescent="0.15">
      <c r="AE92" s="1">
        <f ca="1">IF(INDEX(Holiday!$E:$E,ROW(),1)=0,"",INDEX(Holiday!$E:$E,ROW(),1))</f>
        <v>41399</v>
      </c>
    </row>
    <row r="93" spans="31:31" x14ac:dyDescent="0.15">
      <c r="AE93" s="1">
        <f ca="1">IF(INDEX(Holiday!$E:$E,ROW(),1)=0,"",INDEX(Holiday!$E:$E,ROW(),1))</f>
        <v>41400</v>
      </c>
    </row>
    <row r="94" spans="31:31" x14ac:dyDescent="0.15">
      <c r="AE94" s="1">
        <f ca="1">IF(INDEX(Holiday!$E:$E,ROW(),1)=0,"",INDEX(Holiday!$E:$E,ROW(),1))</f>
        <v>41470</v>
      </c>
    </row>
    <row r="95" spans="31:31" x14ac:dyDescent="0.15">
      <c r="AE95" s="1" t="str">
        <f ca="1">IF(INDEX(Holiday!$E:$E,ROW(),1)=0,"",INDEX(Holiday!$E:$E,ROW(),1))</f>
        <v/>
      </c>
    </row>
    <row r="96" spans="31:31" x14ac:dyDescent="0.15">
      <c r="AE96" s="1">
        <f ca="1">IF(INDEX(Holiday!$E:$E,ROW(),1)=0,"",INDEX(Holiday!$E:$E,ROW(),1))</f>
        <v>41533</v>
      </c>
    </row>
    <row r="97" spans="31:31" x14ac:dyDescent="0.15">
      <c r="AE97" s="1" t="str">
        <f ca="1">IF(INDEX(Holiday!$E:$E,ROW(),1)=0,"",INDEX(Holiday!$E:$E,ROW(),1))</f>
        <v/>
      </c>
    </row>
    <row r="98" spans="31:31" x14ac:dyDescent="0.15">
      <c r="AE98" s="1">
        <f ca="1">IF(INDEX(Holiday!$E:$E,ROW(),1)=0,"",INDEX(Holiday!$E:$E,ROW(),1))</f>
        <v>41540</v>
      </c>
    </row>
    <row r="99" spans="31:31" x14ac:dyDescent="0.15">
      <c r="AE99" s="1" t="str">
        <f ca="1">IF(INDEX(Holiday!$E:$E,ROW(),1)=0,"",INDEX(Holiday!$E:$E,ROW(),1))</f>
        <v/>
      </c>
    </row>
    <row r="100" spans="31:31" x14ac:dyDescent="0.15">
      <c r="AE100" s="1">
        <f ca="1">IF(INDEX(Holiday!$E:$E,ROW(),1)=0,"",INDEX(Holiday!$E:$E,ROW(),1))</f>
        <v>41561</v>
      </c>
    </row>
    <row r="101" spans="31:31" x14ac:dyDescent="0.15">
      <c r="AE101" s="1" t="str">
        <f ca="1">IF(INDEX(Holiday!$E:$E,ROW(),1)=0,"",INDEX(Holiday!$E:$E,ROW(),1))</f>
        <v/>
      </c>
    </row>
    <row r="102" spans="31:31" x14ac:dyDescent="0.15">
      <c r="AE102" s="1">
        <f ca="1">IF(INDEX(Holiday!$E:$E,ROW(),1)=0,"",INDEX(Holiday!$E:$E,ROW(),1))</f>
        <v>41581</v>
      </c>
    </row>
    <row r="103" spans="31:31" x14ac:dyDescent="0.15">
      <c r="AE103" s="1">
        <f ca="1">IF(INDEX(Holiday!$E:$E,ROW(),1)=0,"",INDEX(Holiday!$E:$E,ROW(),1))</f>
        <v>41582</v>
      </c>
    </row>
    <row r="104" spans="31:31" x14ac:dyDescent="0.15">
      <c r="AE104" s="1">
        <f ca="1">IF(INDEX(Holiday!$E:$E,ROW(),1)=0,"",INDEX(Holiday!$E:$E,ROW(),1))</f>
        <v>41601</v>
      </c>
    </row>
    <row r="105" spans="31:31" x14ac:dyDescent="0.15">
      <c r="AE105" s="1" t="str">
        <f ca="1">IF(INDEX(Holiday!$E:$E,ROW(),1)=0,"",INDEX(Holiday!$E:$E,ROW(),1))</f>
        <v/>
      </c>
    </row>
    <row r="106" spans="31:31" x14ac:dyDescent="0.15">
      <c r="AE106" s="1">
        <f ca="1">IF(INDEX(Holiday!$E:$E,ROW(),1)=0,"",INDEX(Holiday!$E:$E,ROW(),1))</f>
        <v>41631</v>
      </c>
    </row>
    <row r="107" spans="31:31" x14ac:dyDescent="0.15">
      <c r="AE107" s="1" t="str">
        <f ca="1">IF(INDEX(Holiday!$E:$E,ROW(),1)=0,"",INDEX(Holiday!$E:$E,ROW(),1))</f>
        <v/>
      </c>
    </row>
    <row r="108" spans="31:31" x14ac:dyDescent="0.15">
      <c r="AE108" s="1">
        <f ca="1">IF(INDEX(Holiday!$E:$E,ROW(),1)=0,"",INDEX(Holiday!$E:$E,ROW(),1))</f>
        <v>41638</v>
      </c>
    </row>
    <row r="109" spans="31:31" x14ac:dyDescent="0.15">
      <c r="AE109" s="1">
        <f ca="1">IF(INDEX(Holiday!$E:$E,ROW(),1)=0,"",INDEX(Holiday!$E:$E,ROW(),1))</f>
        <v>41639</v>
      </c>
    </row>
    <row r="110" spans="31:31" x14ac:dyDescent="0.15">
      <c r="AE110" s="1" t="str">
        <f>IF(INDEX(Holiday!$E:$E,ROW(),1)=0,"",INDEX(Holiday!$E:$E,ROW(),1))</f>
        <v/>
      </c>
    </row>
    <row r="111" spans="31:31" x14ac:dyDescent="0.15">
      <c r="AE111" s="1" t="str">
        <f>IF(INDEX(Holiday!$E:$E,ROW(),1)=0,"",INDEX(Holiday!$E:$E,ROW(),1))</f>
        <v/>
      </c>
    </row>
    <row r="112" spans="31:31" x14ac:dyDescent="0.15">
      <c r="AE112" s="1" t="str">
        <f>IF(INDEX(Holiday!$E:$E,ROW(),1)=0,"",INDEX(Holiday!$E:$E,ROW(),1))</f>
        <v/>
      </c>
    </row>
    <row r="113" spans="31:31" x14ac:dyDescent="0.15">
      <c r="AE113" s="1" t="str">
        <f>IF(INDEX(Holiday!$E:$E,ROW(),1)=0,"",INDEX(Holiday!$E:$E,ROW(),1))</f>
        <v/>
      </c>
    </row>
    <row r="114" spans="31:31" x14ac:dyDescent="0.15">
      <c r="AE114" s="1" t="str">
        <f>IF(INDEX(Holiday!$E:$E,ROW(),1)=0,"",INDEX(Holiday!$E:$E,ROW(),1))</f>
        <v/>
      </c>
    </row>
    <row r="115" spans="31:31" x14ac:dyDescent="0.15">
      <c r="AE115" s="1" t="str">
        <f>IF(INDEX(Holiday!$E:$E,ROW(),1)=0,"",INDEX(Holiday!$E:$E,ROW(),1))</f>
        <v/>
      </c>
    </row>
    <row r="116" spans="31:31" x14ac:dyDescent="0.15">
      <c r="AE116" s="1" t="str">
        <f>IF(INDEX(Holiday!$E:$E,ROW(),1)=0,"",INDEX(Holiday!$E:$E,ROW(),1))</f>
        <v/>
      </c>
    </row>
    <row r="117" spans="31:31" x14ac:dyDescent="0.15">
      <c r="AE117" s="1" t="str">
        <f>IF(INDEX(Holiday!$E:$E,ROW(),1)=0,"",INDEX(Holiday!$E:$E,ROW(),1))</f>
        <v/>
      </c>
    </row>
    <row r="118" spans="31:31" x14ac:dyDescent="0.15">
      <c r="AE118" s="1" t="str">
        <f>IF(INDEX(Holiday!$E:$E,ROW(),1)=0,"",INDEX(Holiday!$E:$E,ROW(),1))</f>
        <v/>
      </c>
    </row>
    <row r="119" spans="31:31" x14ac:dyDescent="0.15">
      <c r="AE119" s="1" t="str">
        <f>IF(INDEX(Holiday!$E:$E,ROW(),1)=0,"",INDEX(Holiday!$E:$E,ROW(),1))</f>
        <v/>
      </c>
    </row>
    <row r="120" spans="31:31" x14ac:dyDescent="0.15">
      <c r="AE120" s="1" t="str">
        <f>IF(INDEX(Holiday!$E:$E,ROW(),1)=0,"",INDEX(Holiday!$E:$E,ROW(),1))</f>
        <v/>
      </c>
    </row>
    <row r="121" spans="31:31" x14ac:dyDescent="0.15">
      <c r="AE121" s="1" t="str">
        <f>IF(INDEX(Holiday!$E:$E,ROW(),1)=0,"",INDEX(Holiday!$E:$E,ROW(),1))</f>
        <v/>
      </c>
    </row>
    <row r="122" spans="31:31" x14ac:dyDescent="0.15">
      <c r="AE122" s="1" t="str">
        <f>IF(INDEX(Holiday!$E:$E,ROW(),1)=0,"",INDEX(Holiday!$E:$E,ROW(),1))</f>
        <v/>
      </c>
    </row>
    <row r="123" spans="31:31" x14ac:dyDescent="0.15">
      <c r="AE123" s="1" t="str">
        <f>IF(INDEX(Holiday!$E:$E,ROW(),1)=0,"",INDEX(Holiday!$E:$E,ROW(),1))</f>
        <v/>
      </c>
    </row>
    <row r="124" spans="31:31" x14ac:dyDescent="0.15">
      <c r="AE124" s="1" t="str">
        <f>IF(INDEX(Holiday!$E:$E,ROW(),1)=0,"",INDEX(Holiday!$E:$E,ROW(),1))</f>
        <v/>
      </c>
    </row>
    <row r="125" spans="31:31" x14ac:dyDescent="0.15">
      <c r="AE125" s="1" t="str">
        <f>IF(INDEX(Holiday!$E:$E,ROW(),1)=0,"",INDEX(Holiday!$E:$E,ROW(),1))</f>
        <v/>
      </c>
    </row>
    <row r="126" spans="31:31" x14ac:dyDescent="0.15">
      <c r="AE126" s="1" t="str">
        <f>IF(INDEX(Holiday!$E:$E,ROW(),1)=0,"",INDEX(Holiday!$E:$E,ROW(),1))</f>
        <v/>
      </c>
    </row>
    <row r="127" spans="31:31" x14ac:dyDescent="0.15">
      <c r="AE127" s="1" t="str">
        <f>IF(INDEX(Holiday!$E:$E,ROW(),1)=0,"",INDEX(Holiday!$E:$E,ROW(),1))</f>
        <v/>
      </c>
    </row>
    <row r="128" spans="31:31" x14ac:dyDescent="0.15">
      <c r="AE128" s="1" t="str">
        <f>IF(INDEX(Holiday!$E:$E,ROW(),1)=0,"",INDEX(Holiday!$E:$E,ROW(),1))</f>
        <v/>
      </c>
    </row>
    <row r="129" spans="31:31" x14ac:dyDescent="0.15">
      <c r="AE129" s="1" t="str">
        <f>IF(INDEX(Holiday!$E:$E,ROW(),1)=0,"",INDEX(Holiday!$E:$E,ROW(),1))</f>
        <v/>
      </c>
    </row>
    <row r="130" spans="31:31" x14ac:dyDescent="0.15">
      <c r="AE130" s="1" t="str">
        <f>IF(INDEX(Holiday!$E:$E,ROW(),1)=0,"",INDEX(Holiday!$E:$E,ROW(),1))</f>
        <v/>
      </c>
    </row>
    <row r="131" spans="31:31" x14ac:dyDescent="0.15">
      <c r="AE131" s="1" t="str">
        <f>IF(INDEX(Holiday!$E:$E,ROW(),1)=0,"",INDEX(Holiday!$E:$E,ROW(),1))</f>
        <v/>
      </c>
    </row>
    <row r="132" spans="31:31" x14ac:dyDescent="0.15">
      <c r="AE132" s="1" t="str">
        <f>IF(INDEX(Holiday!$E:$E,ROW(),1)=0,"",INDEX(Holiday!$E:$E,ROW(),1))</f>
        <v/>
      </c>
    </row>
    <row r="133" spans="31:31" x14ac:dyDescent="0.15">
      <c r="AE133" s="1" t="str">
        <f>IF(INDEX(Holiday!$E:$E,ROW(),1)=0,"",INDEX(Holiday!$E:$E,ROW(),1))</f>
        <v/>
      </c>
    </row>
    <row r="134" spans="31:31" x14ac:dyDescent="0.15">
      <c r="AE134" s="1" t="str">
        <f>IF(INDEX(Holiday!$E:$E,ROW(),1)=0,"",INDEX(Holiday!$E:$E,ROW(),1))</f>
        <v/>
      </c>
    </row>
    <row r="135" spans="31:31" x14ac:dyDescent="0.15">
      <c r="AE135" s="1" t="str">
        <f>IF(INDEX(Holiday!$E:$E,ROW(),1)=0,"",INDEX(Holiday!$E:$E,ROW(),1))</f>
        <v/>
      </c>
    </row>
    <row r="136" spans="31:31" x14ac:dyDescent="0.15">
      <c r="AE136" s="1" t="str">
        <f>IF(INDEX(Holiday!$E:$E,ROW(),1)=0,"",INDEX(Holiday!$E:$E,ROW(),1))</f>
        <v/>
      </c>
    </row>
    <row r="137" spans="31:31" x14ac:dyDescent="0.15">
      <c r="AE137" s="1" t="str">
        <f>IF(INDEX(Holiday!$E:$E,ROW(),1)=0,"",INDEX(Holiday!$E:$E,ROW(),1))</f>
        <v/>
      </c>
    </row>
    <row r="138" spans="31:31" x14ac:dyDescent="0.15">
      <c r="AE138" s="1" t="str">
        <f>IF(INDEX(Holiday!$E:$E,ROW(),1)=0,"",INDEX(Holiday!$E:$E,ROW(),1))</f>
        <v/>
      </c>
    </row>
    <row r="139" spans="31:31" x14ac:dyDescent="0.15">
      <c r="AE139" s="1" t="str">
        <f>IF(INDEX(Holiday!$E:$E,ROW(),1)=0,"",INDEX(Holiday!$E:$E,ROW(),1))</f>
        <v/>
      </c>
    </row>
    <row r="140" spans="31:31" x14ac:dyDescent="0.15">
      <c r="AE140" s="1" t="str">
        <f>IF(INDEX(Holiday!$E:$E,ROW(),1)=0,"",INDEX(Holiday!$E:$E,ROW(),1))</f>
        <v/>
      </c>
    </row>
    <row r="141" spans="31:31" x14ac:dyDescent="0.15">
      <c r="AE141" s="1" t="str">
        <f>IF(INDEX(Holiday!$E:$E,ROW(),1)=0,"",INDEX(Holiday!$E:$E,ROW(),1))</f>
        <v/>
      </c>
    </row>
    <row r="142" spans="31:31" x14ac:dyDescent="0.15">
      <c r="AE142" s="1" t="str">
        <f>IF(INDEX(Holiday!$E:$E,ROW(),1)=0,"",INDEX(Holiday!$E:$E,ROW(),1))</f>
        <v/>
      </c>
    </row>
    <row r="143" spans="31:31" x14ac:dyDescent="0.15">
      <c r="AE143" s="1" t="str">
        <f>IF(INDEX(Holiday!$E:$E,ROW(),1)=0,"",INDEX(Holiday!$E:$E,ROW(),1))</f>
        <v/>
      </c>
    </row>
    <row r="144" spans="31:31" x14ac:dyDescent="0.15">
      <c r="AE144" s="1" t="str">
        <f>IF(INDEX(Holiday!$E:$E,ROW(),1)=0,"",INDEX(Holiday!$E:$E,ROW(),1))</f>
        <v/>
      </c>
    </row>
    <row r="145" spans="31:31" x14ac:dyDescent="0.15">
      <c r="AE145" s="1" t="str">
        <f>IF(INDEX(Holiday!$E:$E,ROW(),1)=0,"",INDEX(Holiday!$E:$E,ROW(),1))</f>
        <v/>
      </c>
    </row>
    <row r="146" spans="31:31" x14ac:dyDescent="0.15">
      <c r="AE146" s="1" t="str">
        <f>IF(INDEX(Holiday!$E:$E,ROW(),1)=0,"",INDEX(Holiday!$E:$E,ROW(),1))</f>
        <v/>
      </c>
    </row>
    <row r="147" spans="31:31" x14ac:dyDescent="0.15">
      <c r="AE147" s="1" t="str">
        <f>IF(INDEX(Holiday!$E:$E,ROW(),1)=0,"",INDEX(Holiday!$E:$E,ROW(),1))</f>
        <v/>
      </c>
    </row>
    <row r="148" spans="31:31" x14ac:dyDescent="0.15">
      <c r="AE148" s="1" t="str">
        <f>IF(INDEX(Holiday!$E:$E,ROW(),1)=0,"",INDEX(Holiday!$E:$E,ROW(),1))</f>
        <v/>
      </c>
    </row>
    <row r="149" spans="31:31" x14ac:dyDescent="0.15">
      <c r="AE149" s="1" t="str">
        <f>IF(INDEX(Holiday!$E:$E,ROW(),1)=0,"",INDEX(Holiday!$E:$E,ROW(),1))</f>
        <v/>
      </c>
    </row>
    <row r="150" spans="31:31" x14ac:dyDescent="0.15">
      <c r="AE150" s="1" t="str">
        <f>IF(INDEX(Holiday!$E:$E,ROW(),1)=0,"",INDEX(Holiday!$E:$E,ROW(),1))</f>
        <v/>
      </c>
    </row>
  </sheetData>
  <sheetCalcPr fullCalcOnLoad="1"/>
  <mergeCells count="54">
    <mergeCell ref="W1:AB1"/>
    <mergeCell ref="B2:G2"/>
    <mergeCell ref="R50:R51"/>
    <mergeCell ref="V50:V51"/>
    <mergeCell ref="Z50:Z51"/>
    <mergeCell ref="R41:R42"/>
    <mergeCell ref="V41:V42"/>
    <mergeCell ref="Z41:Z42"/>
    <mergeCell ref="B41:B42"/>
    <mergeCell ref="J59:T59"/>
    <mergeCell ref="B50:B51"/>
    <mergeCell ref="F50:F51"/>
    <mergeCell ref="J50:J51"/>
    <mergeCell ref="N50:N51"/>
    <mergeCell ref="J1:T2"/>
    <mergeCell ref="Z32:Z33"/>
    <mergeCell ref="B23:B24"/>
    <mergeCell ref="F41:F42"/>
    <mergeCell ref="J41:J42"/>
    <mergeCell ref="N41:N42"/>
    <mergeCell ref="R23:R24"/>
    <mergeCell ref="F23:F24"/>
    <mergeCell ref="J23:J24"/>
    <mergeCell ref="N23:N24"/>
    <mergeCell ref="J3:L3"/>
    <mergeCell ref="N3:P3"/>
    <mergeCell ref="V23:V24"/>
    <mergeCell ref="Z23:Z24"/>
    <mergeCell ref="B32:B33"/>
    <mergeCell ref="F32:F33"/>
    <mergeCell ref="J32:J33"/>
    <mergeCell ref="N32:N33"/>
    <mergeCell ref="R32:R33"/>
    <mergeCell ref="V32:V33"/>
    <mergeCell ref="R5:R6"/>
    <mergeCell ref="V5:V6"/>
    <mergeCell ref="Z3:AB3"/>
    <mergeCell ref="B14:B15"/>
    <mergeCell ref="F14:F15"/>
    <mergeCell ref="J14:J15"/>
    <mergeCell ref="N14:N15"/>
    <mergeCell ref="R14:R15"/>
    <mergeCell ref="V14:V15"/>
    <mergeCell ref="Z14:Z15"/>
    <mergeCell ref="Z5:Z6"/>
    <mergeCell ref="B3:D3"/>
    <mergeCell ref="F3:H3"/>
    <mergeCell ref="B1:F1"/>
    <mergeCell ref="R3:T3"/>
    <mergeCell ref="V3:X3"/>
    <mergeCell ref="B5:B6"/>
    <mergeCell ref="F5:F6"/>
    <mergeCell ref="J5:J6"/>
    <mergeCell ref="N5:N6"/>
  </mergeCells>
  <phoneticPr fontId="1"/>
  <conditionalFormatting sqref="B5:AC8 B41:AC44 B14:AC17 B23:AC26 B32:AC35 B50:AC53">
    <cfRule type="expression" dxfId="1" priority="1" stopIfTrue="1">
      <formula>MONTH(B5)&lt;&gt;MONTH($J$1)</formula>
    </cfRule>
    <cfRule type="expression" dxfId="0" priority="2" stopIfTrue="1">
      <formula>AND(MONTH(B5)=MONTH($J$1),NOT(ISERROR(MATCH(B5,$AE$1:$AE$180,0))))</formula>
    </cfRule>
  </conditionalFormatting>
  <printOptions horizontalCentered="1" verticalCentered="1"/>
  <pageMargins left="0" right="0" top="0" bottom="0" header="0" footer="0"/>
  <pageSetup paperSize="9"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5" r:id="rId4" name="SpinButton2">
          <controlPr defaultSize="0" print="0" autoLine="0" linkedCell="Holiday!B2" r:id="rId5">
            <anchor moveWithCells="1">
              <from>
                <xdr:col>17</xdr:col>
                <xdr:colOff>0</xdr:colOff>
                <xdr:row>1</xdr:row>
                <xdr:rowOff>0</xdr:rowOff>
              </from>
              <to>
                <xdr:col>20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3315" r:id="rId4" name="SpinButton2"/>
      </mc:Fallback>
    </mc:AlternateContent>
    <mc:AlternateContent xmlns:mc="http://schemas.openxmlformats.org/markup-compatibility/2006">
      <mc:Choice Requires="x14">
        <control shapeId="13314" r:id="rId6" name="SpinButton1">
          <controlPr defaultSize="0" print="0" autoLine="0" linkedCell="Holiday!B1" r:id="rId5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12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3314" r:id="rId6" name="Spin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09"/>
  <sheetViews>
    <sheetView workbookViewId="0">
      <pane ySplit="10" topLeftCell="A11" activePane="bottomLeft" state="frozen"/>
      <selection pane="bottomLeft" activeCell="B1" sqref="B1"/>
    </sheetView>
  </sheetViews>
  <sheetFormatPr defaultRowHeight="13.5" x14ac:dyDescent="0.15"/>
  <cols>
    <col min="1" max="1" width="12.25" customWidth="1"/>
    <col min="2" max="2" width="10.625" customWidth="1"/>
    <col min="5" max="5" width="10.625" customWidth="1"/>
  </cols>
  <sheetData>
    <row r="1" spans="1:10" ht="15.75" thickTop="1" thickBot="1" x14ac:dyDescent="0.2">
      <c r="A1" s="41" t="s">
        <v>20</v>
      </c>
      <c r="B1" s="37">
        <v>2012</v>
      </c>
      <c r="E1" s="40"/>
    </row>
    <row r="2" spans="1:10" ht="15.75" thickTop="1" thickBot="1" x14ac:dyDescent="0.2">
      <c r="A2" s="41" t="s">
        <v>21</v>
      </c>
      <c r="B2" s="37">
        <v>1</v>
      </c>
      <c r="E2" s="40"/>
    </row>
    <row r="3" spans="1:10" ht="15.75" thickTop="1" thickBot="1" x14ac:dyDescent="0.2">
      <c r="E3" s="40"/>
    </row>
    <row r="4" spans="1:10" ht="15.75" thickTop="1" thickBot="1" x14ac:dyDescent="0.2">
      <c r="E4" s="40"/>
    </row>
    <row r="5" spans="1:10" ht="15.75" thickTop="1" thickBot="1" x14ac:dyDescent="0.2">
      <c r="E5" s="40"/>
    </row>
    <row r="6" spans="1:10" ht="15.75" thickTop="1" thickBot="1" x14ac:dyDescent="0.2">
      <c r="E6" s="40"/>
    </row>
    <row r="7" spans="1:10" ht="15.75" thickTop="1" thickBot="1" x14ac:dyDescent="0.2">
      <c r="E7" s="40"/>
    </row>
    <row r="8" spans="1:10" ht="15.75" thickTop="1" thickBot="1" x14ac:dyDescent="0.2">
      <c r="E8" s="40"/>
    </row>
    <row r="9" spans="1:10" ht="15.75" thickTop="1" thickBot="1" x14ac:dyDescent="0.2">
      <c r="E9" s="40"/>
    </row>
    <row r="10" spans="1:10" ht="15.75" thickTop="1" thickBot="1" x14ac:dyDescent="0.2">
      <c r="E10" s="40"/>
    </row>
    <row r="11" spans="1:10" ht="15" thickTop="1" x14ac:dyDescent="0.15">
      <c r="A11" s="42" t="s">
        <v>0</v>
      </c>
      <c r="B11" s="1">
        <f>DATE(B1-1,1,1)</f>
        <v>40544</v>
      </c>
      <c r="C11" s="3" t="str">
        <f t="shared" ref="C11:C42" si="0">TEXT(B11,"aaa")</f>
        <v>土</v>
      </c>
      <c r="D11" s="3">
        <v>1</v>
      </c>
      <c r="E11" s="1">
        <f t="shared" ref="E11:E42" ca="1" si="1">IF(AND(CELL("type",F11)&lt;&gt;"b",F11=1),B11,IF(AND(CELL("type",F11)&lt;&gt;"b",F11=0),"",IF(D11=1,B11,"")))</f>
        <v>40544</v>
      </c>
      <c r="F11" s="3"/>
      <c r="G11" s="3"/>
      <c r="H11" s="3"/>
      <c r="I11" s="3"/>
      <c r="J11" s="3"/>
    </row>
    <row r="12" spans="1:10" ht="14.25" x14ac:dyDescent="0.15">
      <c r="A12" s="42" t="s">
        <v>1</v>
      </c>
      <c r="B12" s="1">
        <f>DATE(B1-1,1,2)</f>
        <v>40545</v>
      </c>
      <c r="C12" s="3" t="str">
        <f t="shared" si="0"/>
        <v>日</v>
      </c>
      <c r="D12" s="3">
        <v>1</v>
      </c>
      <c r="E12" s="1">
        <f t="shared" ca="1" si="1"/>
        <v>40545</v>
      </c>
      <c r="F12" s="3"/>
      <c r="G12" s="3"/>
      <c r="H12" s="3"/>
      <c r="I12" s="3"/>
      <c r="J12" s="3"/>
    </row>
    <row r="13" spans="1:10" ht="14.25" x14ac:dyDescent="0.15">
      <c r="A13" s="42" t="s">
        <v>1</v>
      </c>
      <c r="B13" s="1">
        <f>DATE(B1-1,1,3)</f>
        <v>40546</v>
      </c>
      <c r="C13" s="3" t="str">
        <f t="shared" si="0"/>
        <v>月</v>
      </c>
      <c r="D13" s="3">
        <v>1</v>
      </c>
      <c r="E13" s="1">
        <f t="shared" ca="1" si="1"/>
        <v>40546</v>
      </c>
      <c r="F13" s="3"/>
      <c r="G13" s="3"/>
      <c r="H13" s="3"/>
      <c r="I13" s="3"/>
      <c r="J13" s="3"/>
    </row>
    <row r="14" spans="1:10" ht="14.25" x14ac:dyDescent="0.15">
      <c r="A14" s="42" t="s">
        <v>2</v>
      </c>
      <c r="B14" s="1">
        <f>DATE(B1-1,1,4)</f>
        <v>40547</v>
      </c>
      <c r="C14" s="3" t="str">
        <f t="shared" si="0"/>
        <v>火</v>
      </c>
      <c r="D14" s="3">
        <f>IF(OR(C14="土",C14="日"),1,0)</f>
        <v>0</v>
      </c>
      <c r="E14" s="1" t="str">
        <f t="shared" ca="1" si="1"/>
        <v/>
      </c>
      <c r="F14" s="3"/>
      <c r="G14" s="3"/>
      <c r="H14" s="3"/>
      <c r="I14" s="3"/>
      <c r="J14" s="3"/>
    </row>
    <row r="15" spans="1:10" ht="14.25" x14ac:dyDescent="0.15">
      <c r="A15" s="42" t="s">
        <v>3</v>
      </c>
      <c r="B15" s="1">
        <f>(DATE(B1-1,1,1)-(WEEKDAY(DATE(B1-1,1,1),2)-1))
+7*(1+(MONTH(DATE(B1-1,1,1)-(WEEKDAY(DATE(B1-1,1,1),2)-1))=12))</f>
        <v>40553</v>
      </c>
      <c r="C15" s="3" t="str">
        <f t="shared" si="0"/>
        <v>月</v>
      </c>
      <c r="D15" s="3">
        <v>1</v>
      </c>
      <c r="E15" s="1">
        <f t="shared" ca="1" si="1"/>
        <v>40553</v>
      </c>
      <c r="F15" s="3"/>
      <c r="G15" s="3"/>
      <c r="H15" s="3"/>
      <c r="I15" s="3"/>
      <c r="J15" s="3"/>
    </row>
    <row r="16" spans="1:10" ht="14.25" x14ac:dyDescent="0.15">
      <c r="A16" s="42" t="s">
        <v>4</v>
      </c>
      <c r="B16" s="1">
        <f>B15+1</f>
        <v>40554</v>
      </c>
      <c r="C16" s="3" t="str">
        <f t="shared" si="0"/>
        <v>火</v>
      </c>
      <c r="D16" s="3">
        <f>IF(C16="月",1,0)</f>
        <v>0</v>
      </c>
      <c r="E16" s="1" t="str">
        <f t="shared" ca="1" si="1"/>
        <v/>
      </c>
      <c r="F16" s="3"/>
      <c r="G16" s="3"/>
      <c r="H16" s="3"/>
      <c r="I16" s="3"/>
      <c r="J16" s="3"/>
    </row>
    <row r="17" spans="1:10" ht="14.25" x14ac:dyDescent="0.15">
      <c r="A17" s="42" t="s">
        <v>5</v>
      </c>
      <c r="B17" s="1">
        <f>DATE(B1-1,2,11)</f>
        <v>40585</v>
      </c>
      <c r="C17" s="3" t="str">
        <f t="shared" si="0"/>
        <v>金</v>
      </c>
      <c r="D17" s="3">
        <v>1</v>
      </c>
      <c r="E17" s="1">
        <f t="shared" ca="1" si="1"/>
        <v>40585</v>
      </c>
      <c r="F17" s="3"/>
      <c r="G17" s="3"/>
      <c r="H17" s="3"/>
      <c r="I17" s="3"/>
      <c r="J17" s="3"/>
    </row>
    <row r="18" spans="1:10" ht="14.25" x14ac:dyDescent="0.15">
      <c r="A18" s="42" t="s">
        <v>4</v>
      </c>
      <c r="B18" s="1">
        <f>B17+1</f>
        <v>40586</v>
      </c>
      <c r="C18" s="3" t="str">
        <f t="shared" si="0"/>
        <v>土</v>
      </c>
      <c r="D18" s="3">
        <f>IF(C18="月",1,0)</f>
        <v>0</v>
      </c>
      <c r="E18" s="1" t="str">
        <f t="shared" ca="1" si="1"/>
        <v/>
      </c>
      <c r="F18" s="3"/>
      <c r="G18" s="3"/>
      <c r="H18" s="3"/>
      <c r="I18" s="3"/>
      <c r="J18" s="3"/>
    </row>
    <row r="19" spans="1:10" ht="14.25" x14ac:dyDescent="0.15">
      <c r="A19" s="42" t="s">
        <v>6</v>
      </c>
      <c r="B19" s="1">
        <f>DATE(YEAR(B18),3,INT(20.8431+0.242194*(YEAR(B18)-1980)-INT((YEAR(B18)-1980)/4))
*(AND(1980&lt;=YEAR(B18),YEAR(B18)&lt;2099))
+INT(21.851+0.242194*(YEAR(B18)-1980)-INT((YEAR(B18)-1980)/4))
*(AND(2100&lt;=YEAR(B18),YEAR(B18)&lt;2150)))</f>
        <v>40623</v>
      </c>
      <c r="C19" s="3" t="str">
        <f t="shared" si="0"/>
        <v>月</v>
      </c>
      <c r="D19" s="3">
        <v>1</v>
      </c>
      <c r="E19" s="1">
        <f t="shared" ca="1" si="1"/>
        <v>40623</v>
      </c>
      <c r="F19" s="3"/>
      <c r="G19" s="3"/>
      <c r="H19" s="3"/>
      <c r="I19" s="3"/>
      <c r="J19" s="3"/>
    </row>
    <row r="20" spans="1:10" ht="14.25" x14ac:dyDescent="0.15">
      <c r="A20" s="42" t="s">
        <v>4</v>
      </c>
      <c r="B20" s="1">
        <f>B19+1</f>
        <v>40624</v>
      </c>
      <c r="C20" s="3" t="str">
        <f t="shared" si="0"/>
        <v>火</v>
      </c>
      <c r="D20" s="3">
        <f>IF(C20="月",1,0)</f>
        <v>0</v>
      </c>
      <c r="E20" s="1" t="str">
        <f t="shared" ca="1" si="1"/>
        <v/>
      </c>
      <c r="F20" s="3"/>
      <c r="G20" s="3"/>
      <c r="H20" s="3"/>
      <c r="I20" s="3"/>
      <c r="J20" s="3"/>
    </row>
    <row r="21" spans="1:10" ht="14.25" x14ac:dyDescent="0.15">
      <c r="A21" s="42" t="s">
        <v>7</v>
      </c>
      <c r="B21" s="1">
        <f>DATE(B1-1,4,29)</f>
        <v>40662</v>
      </c>
      <c r="C21" s="3" t="str">
        <f t="shared" si="0"/>
        <v>金</v>
      </c>
      <c r="D21" s="3">
        <v>1</v>
      </c>
      <c r="E21" s="1">
        <f t="shared" ca="1" si="1"/>
        <v>40662</v>
      </c>
      <c r="F21" s="3"/>
      <c r="G21" s="3"/>
      <c r="H21" s="3"/>
      <c r="I21" s="3"/>
      <c r="J21" s="3"/>
    </row>
    <row r="22" spans="1:10" ht="14.25" x14ac:dyDescent="0.15">
      <c r="A22" s="42" t="s">
        <v>4</v>
      </c>
      <c r="B22" s="1">
        <f>B21+1</f>
        <v>40663</v>
      </c>
      <c r="C22" s="3" t="str">
        <f t="shared" si="0"/>
        <v>土</v>
      </c>
      <c r="D22" s="3">
        <f>IF(C22="月",1,0)</f>
        <v>0</v>
      </c>
      <c r="E22" s="1" t="str">
        <f t="shared" ca="1" si="1"/>
        <v/>
      </c>
      <c r="F22" s="3"/>
      <c r="G22" s="3"/>
      <c r="H22" s="3"/>
      <c r="I22" s="3"/>
      <c r="J22" s="3"/>
    </row>
    <row r="23" spans="1:10" ht="14.25" x14ac:dyDescent="0.15">
      <c r="A23" s="42" t="s">
        <v>8</v>
      </c>
      <c r="B23" s="1">
        <f>DATE(B1-1,5,1)</f>
        <v>40664</v>
      </c>
      <c r="C23" s="3" t="str">
        <f t="shared" si="0"/>
        <v>日</v>
      </c>
      <c r="D23" s="3">
        <v>0</v>
      </c>
      <c r="E23" s="1" t="str">
        <f t="shared" ca="1" si="1"/>
        <v/>
      </c>
      <c r="F23" s="3"/>
      <c r="G23" s="3"/>
      <c r="H23" s="3"/>
      <c r="I23" s="3"/>
      <c r="J23" s="3"/>
    </row>
    <row r="24" spans="1:10" ht="14.25" x14ac:dyDescent="0.15">
      <c r="A24" s="42" t="s">
        <v>9</v>
      </c>
      <c r="B24" s="1">
        <f>DATE(B1-1,5,3)</f>
        <v>40666</v>
      </c>
      <c r="C24" s="3" t="str">
        <f t="shared" si="0"/>
        <v>火</v>
      </c>
      <c r="D24" s="3">
        <v>1</v>
      </c>
      <c r="E24" s="1">
        <f t="shared" ca="1" si="1"/>
        <v>40666</v>
      </c>
      <c r="F24" s="3"/>
      <c r="G24" s="3"/>
      <c r="H24" s="3"/>
      <c r="I24" s="3"/>
      <c r="J24" s="3"/>
    </row>
    <row r="25" spans="1:10" ht="14.25" x14ac:dyDescent="0.15">
      <c r="A25" s="42" t="s">
        <v>10</v>
      </c>
      <c r="B25" s="1">
        <f>DATE(B1-1,5,4)</f>
        <v>40667</v>
      </c>
      <c r="C25" s="3" t="str">
        <f t="shared" si="0"/>
        <v>水</v>
      </c>
      <c r="D25" s="3">
        <v>1</v>
      </c>
      <c r="E25" s="1">
        <f t="shared" ca="1" si="1"/>
        <v>40667</v>
      </c>
      <c r="F25" s="3"/>
      <c r="G25" s="3"/>
      <c r="H25" s="3"/>
      <c r="I25" s="3"/>
      <c r="J25" s="3"/>
    </row>
    <row r="26" spans="1:10" ht="14.25" x14ac:dyDescent="0.15">
      <c r="A26" s="42" t="s">
        <v>11</v>
      </c>
      <c r="B26" s="1">
        <f>DATE(B1-1,5,5)</f>
        <v>40668</v>
      </c>
      <c r="C26" s="3" t="str">
        <f t="shared" si="0"/>
        <v>木</v>
      </c>
      <c r="D26" s="3">
        <v>1</v>
      </c>
      <c r="E26" s="1">
        <f t="shared" ca="1" si="1"/>
        <v>40668</v>
      </c>
      <c r="F26" s="3"/>
      <c r="G26" s="3"/>
      <c r="H26" s="3"/>
      <c r="I26" s="3"/>
      <c r="J26" s="3"/>
    </row>
    <row r="27" spans="1:10" ht="14.25" x14ac:dyDescent="0.15">
      <c r="A27" s="42" t="s">
        <v>4</v>
      </c>
      <c r="B27" s="1">
        <f>B26+1</f>
        <v>40669</v>
      </c>
      <c r="C27" s="3" t="str">
        <f t="shared" si="0"/>
        <v>金</v>
      </c>
      <c r="D27" s="3">
        <f>IF(OR(C27="月",C27="火",C27="水"),1,0)</f>
        <v>0</v>
      </c>
      <c r="E27" s="1" t="str">
        <f t="shared" ca="1" si="1"/>
        <v/>
      </c>
      <c r="F27" s="3"/>
      <c r="G27" s="3"/>
      <c r="H27" s="3"/>
      <c r="I27" s="3"/>
      <c r="J27" s="3"/>
    </row>
    <row r="28" spans="1:10" ht="14.25" x14ac:dyDescent="0.15">
      <c r="A28" s="42" t="s">
        <v>12</v>
      </c>
      <c r="B28" s="1">
        <f>(DATE(B1-1,7,1)-(WEEKDAY(DATE(B1-1,7,1),2)-1))
+7*(2+(MONTH(DATE(B1-1,7,1)-(WEEKDAY(DATE(B1-1,7,1),2)-1))=6))</f>
        <v>40742</v>
      </c>
      <c r="C28" s="3" t="str">
        <f t="shared" si="0"/>
        <v>月</v>
      </c>
      <c r="D28" s="3">
        <v>1</v>
      </c>
      <c r="E28" s="1">
        <f t="shared" ca="1" si="1"/>
        <v>40742</v>
      </c>
      <c r="F28" s="3"/>
      <c r="G28" s="3"/>
      <c r="H28" s="3"/>
      <c r="I28" s="3"/>
      <c r="J28" s="3"/>
    </row>
    <row r="29" spans="1:10" ht="14.25" x14ac:dyDescent="0.15">
      <c r="A29" s="42" t="s">
        <v>4</v>
      </c>
      <c r="B29" s="1">
        <f>B28+1</f>
        <v>40743</v>
      </c>
      <c r="C29" s="3" t="str">
        <f t="shared" si="0"/>
        <v>火</v>
      </c>
      <c r="D29" s="3">
        <f>IF(C29="月",1,0)</f>
        <v>0</v>
      </c>
      <c r="E29" s="1" t="str">
        <f t="shared" ca="1" si="1"/>
        <v/>
      </c>
      <c r="F29" s="3"/>
      <c r="G29" s="3"/>
      <c r="H29" s="3"/>
      <c r="I29" s="3"/>
      <c r="J29" s="3"/>
    </row>
    <row r="30" spans="1:10" ht="14.25" x14ac:dyDescent="0.15">
      <c r="A30" s="42" t="s">
        <v>13</v>
      </c>
      <c r="B30" s="1">
        <f>(DATE(B1-1,9,1)-(WEEKDAY(DATE(B1-1,9,1),2)-1))
+7*(2+(MONTH(DATE(B1-1,9,1)-(WEEKDAY(DATE(B1-1,9,1),2)-1))=8))</f>
        <v>40805</v>
      </c>
      <c r="C30" s="3" t="str">
        <f t="shared" si="0"/>
        <v>月</v>
      </c>
      <c r="D30" s="3">
        <v>1</v>
      </c>
      <c r="E30" s="1">
        <f t="shared" ca="1" si="1"/>
        <v>40805</v>
      </c>
      <c r="F30" s="3"/>
      <c r="G30" s="3"/>
      <c r="H30" s="3"/>
      <c r="I30" s="3"/>
      <c r="J30" s="3"/>
    </row>
    <row r="31" spans="1:10" ht="14.25" x14ac:dyDescent="0.15">
      <c r="A31" s="42" t="s">
        <v>4</v>
      </c>
      <c r="B31" s="1">
        <f>B30+1</f>
        <v>40806</v>
      </c>
      <c r="C31" s="3" t="str">
        <f t="shared" si="0"/>
        <v>火</v>
      </c>
      <c r="D31" s="3">
        <f>IF(C31="月",1,0)</f>
        <v>0</v>
      </c>
      <c r="E31" s="1" t="str">
        <f t="shared" ca="1" si="1"/>
        <v/>
      </c>
      <c r="F31" s="3"/>
      <c r="G31" s="3"/>
      <c r="H31" s="3"/>
      <c r="I31" s="3"/>
      <c r="J31" s="3"/>
    </row>
    <row r="32" spans="1:10" ht="14.25" x14ac:dyDescent="0.15">
      <c r="A32" s="42" t="s">
        <v>14</v>
      </c>
      <c r="B32" s="1">
        <f>DATE(YEAR(B31),9,INT(23.2488+0.242194*(YEAR(B31)-1980)-INT((YEAR(B31)-1980)/4))
*(AND(1980&lt;=YEAR(B31),YEAR(B31)&lt;2099))
+INT(24.2488+0.242194*(YEAR(B31)-1980)-INT((YEAR(B31)-1980)/4))
*(AND(2100&lt;=YEAR(B31),YEAR(B31)&lt;2150)))</f>
        <v>40809</v>
      </c>
      <c r="C32" s="3" t="str">
        <f t="shared" si="0"/>
        <v>金</v>
      </c>
      <c r="D32" s="3">
        <v>1</v>
      </c>
      <c r="E32" s="1">
        <f t="shared" ca="1" si="1"/>
        <v>40809</v>
      </c>
      <c r="F32" s="3"/>
      <c r="G32" s="3"/>
      <c r="H32" s="3"/>
      <c r="I32" s="3"/>
      <c r="J32" s="3"/>
    </row>
    <row r="33" spans="1:10" ht="14.25" x14ac:dyDescent="0.15">
      <c r="A33" s="42" t="s">
        <v>4</v>
      </c>
      <c r="B33" s="1">
        <f>B32+1</f>
        <v>40810</v>
      </c>
      <c r="C33" s="3" t="str">
        <f t="shared" si="0"/>
        <v>土</v>
      </c>
      <c r="D33" s="3">
        <f>IF(C33="月",1,0)</f>
        <v>0</v>
      </c>
      <c r="E33" s="1" t="str">
        <f t="shared" ca="1" si="1"/>
        <v/>
      </c>
      <c r="F33" s="3"/>
      <c r="G33" s="3"/>
      <c r="H33" s="3"/>
      <c r="I33" s="3"/>
      <c r="J33" s="3"/>
    </row>
    <row r="34" spans="1:10" ht="14.25" x14ac:dyDescent="0.15">
      <c r="A34" s="42" t="s">
        <v>15</v>
      </c>
      <c r="B34" s="1">
        <f>(DATE(B1-1,10,1)-(WEEKDAY(DATE(B1-1,10,1),2)-1))
+7*(1+(MONTH(DATE(B1-1,10,1)-(WEEKDAY(DATE(B1-1,10,1),2)-1))=9))</f>
        <v>40826</v>
      </c>
      <c r="C34" s="3" t="str">
        <f t="shared" si="0"/>
        <v>月</v>
      </c>
      <c r="D34" s="3">
        <v>1</v>
      </c>
      <c r="E34" s="1">
        <f t="shared" ca="1" si="1"/>
        <v>40826</v>
      </c>
      <c r="F34" s="3"/>
      <c r="G34" s="3"/>
      <c r="H34" s="3"/>
      <c r="I34" s="3"/>
      <c r="J34" s="3"/>
    </row>
    <row r="35" spans="1:10" ht="14.25" x14ac:dyDescent="0.15">
      <c r="A35" s="42" t="s">
        <v>4</v>
      </c>
      <c r="B35" s="1">
        <f>B34+1</f>
        <v>40827</v>
      </c>
      <c r="C35" s="3" t="str">
        <f t="shared" si="0"/>
        <v>火</v>
      </c>
      <c r="D35" s="3">
        <f>IF(C35="月",1,0)</f>
        <v>0</v>
      </c>
      <c r="E35" s="1" t="str">
        <f t="shared" ca="1" si="1"/>
        <v/>
      </c>
      <c r="F35" s="3"/>
      <c r="G35" s="3"/>
      <c r="H35" s="3"/>
      <c r="I35" s="3"/>
      <c r="J35" s="3"/>
    </row>
    <row r="36" spans="1:10" ht="14.25" x14ac:dyDescent="0.15">
      <c r="A36" s="42" t="s">
        <v>16</v>
      </c>
      <c r="B36" s="1">
        <f>DATE(B1-1,11,3)</f>
        <v>40850</v>
      </c>
      <c r="C36" s="3" t="str">
        <f t="shared" si="0"/>
        <v>木</v>
      </c>
      <c r="D36" s="3">
        <v>1</v>
      </c>
      <c r="E36" s="1">
        <f t="shared" ca="1" si="1"/>
        <v>40850</v>
      </c>
      <c r="F36" s="3"/>
      <c r="G36" s="3"/>
      <c r="H36" s="3"/>
      <c r="I36" s="3"/>
      <c r="J36" s="3"/>
    </row>
    <row r="37" spans="1:10" ht="14.25" x14ac:dyDescent="0.15">
      <c r="A37" s="42" t="s">
        <v>4</v>
      </c>
      <c r="B37" s="1">
        <f>B36+1</f>
        <v>40851</v>
      </c>
      <c r="C37" s="3" t="str">
        <f t="shared" si="0"/>
        <v>金</v>
      </c>
      <c r="D37" s="3">
        <f>IF(C37="月",1,0)</f>
        <v>0</v>
      </c>
      <c r="E37" s="1" t="str">
        <f t="shared" ca="1" si="1"/>
        <v/>
      </c>
      <c r="F37" s="3"/>
      <c r="G37" s="3"/>
      <c r="H37" s="3"/>
      <c r="I37" s="3"/>
      <c r="J37" s="3"/>
    </row>
    <row r="38" spans="1:10" ht="14.25" x14ac:dyDescent="0.15">
      <c r="A38" s="42" t="s">
        <v>17</v>
      </c>
      <c r="B38" s="1">
        <f>DATE(B1-1,11,23)</f>
        <v>40870</v>
      </c>
      <c r="C38" s="3" t="str">
        <f t="shared" si="0"/>
        <v>水</v>
      </c>
      <c r="D38" s="3">
        <v>1</v>
      </c>
      <c r="E38" s="1">
        <f t="shared" ca="1" si="1"/>
        <v>40870</v>
      </c>
      <c r="F38" s="3"/>
      <c r="G38" s="3"/>
      <c r="H38" s="3"/>
      <c r="I38" s="3"/>
      <c r="J38" s="3"/>
    </row>
    <row r="39" spans="1:10" ht="14.25" x14ac:dyDescent="0.15">
      <c r="A39" s="42" t="s">
        <v>4</v>
      </c>
      <c r="B39" s="1">
        <f>B38+1</f>
        <v>40871</v>
      </c>
      <c r="C39" s="3" t="str">
        <f t="shared" si="0"/>
        <v>木</v>
      </c>
      <c r="D39" s="3">
        <f>IF(C39="月",1,0)</f>
        <v>0</v>
      </c>
      <c r="E39" s="1" t="str">
        <f t="shared" ca="1" si="1"/>
        <v/>
      </c>
      <c r="F39" s="3"/>
      <c r="G39" s="3"/>
      <c r="H39" s="3"/>
      <c r="I39" s="3"/>
      <c r="J39" s="3"/>
    </row>
    <row r="40" spans="1:10" ht="14.25" x14ac:dyDescent="0.15">
      <c r="A40" s="42" t="s">
        <v>18</v>
      </c>
      <c r="B40" s="1">
        <f>DATE(B1-1,12,23)</f>
        <v>40900</v>
      </c>
      <c r="C40" s="3" t="str">
        <f t="shared" si="0"/>
        <v>金</v>
      </c>
      <c r="D40" s="3">
        <v>1</v>
      </c>
      <c r="E40" s="1">
        <f t="shared" ca="1" si="1"/>
        <v>40900</v>
      </c>
      <c r="F40" s="3"/>
      <c r="G40" s="3"/>
      <c r="H40" s="3"/>
      <c r="I40" s="3"/>
      <c r="J40" s="3"/>
    </row>
    <row r="41" spans="1:10" ht="14.25" x14ac:dyDescent="0.15">
      <c r="A41" s="42" t="s">
        <v>4</v>
      </c>
      <c r="B41" s="1">
        <f>B40+1</f>
        <v>40901</v>
      </c>
      <c r="C41" s="3" t="str">
        <f t="shared" si="0"/>
        <v>土</v>
      </c>
      <c r="D41" s="3">
        <f>IF(C41="月",1,0)</f>
        <v>0</v>
      </c>
      <c r="E41" s="1" t="str">
        <f t="shared" ca="1" si="1"/>
        <v/>
      </c>
      <c r="F41" s="3"/>
      <c r="G41" s="3"/>
      <c r="H41" s="3"/>
      <c r="I41" s="3"/>
      <c r="J41" s="3"/>
    </row>
    <row r="42" spans="1:10" ht="14.25" x14ac:dyDescent="0.15">
      <c r="A42" s="42" t="s">
        <v>19</v>
      </c>
      <c r="B42" s="1">
        <f>DATE(B1-1,12,30)</f>
        <v>40907</v>
      </c>
      <c r="C42" s="3" t="str">
        <f t="shared" si="0"/>
        <v>金</v>
      </c>
      <c r="D42" s="3">
        <v>1</v>
      </c>
      <c r="E42" s="1">
        <f t="shared" ca="1" si="1"/>
        <v>40907</v>
      </c>
      <c r="F42" s="3"/>
      <c r="G42" s="3"/>
      <c r="H42" s="3"/>
      <c r="I42" s="3"/>
      <c r="J42" s="3"/>
    </row>
    <row r="43" spans="1:10" ht="14.25" x14ac:dyDescent="0.15">
      <c r="A43" s="42" t="s">
        <v>19</v>
      </c>
      <c r="B43" s="1">
        <f>DATE(B1-1,12,31)</f>
        <v>40908</v>
      </c>
      <c r="C43" s="3" t="str">
        <f t="shared" ref="C43:C74" si="2">TEXT(B43,"aaa")</f>
        <v>土</v>
      </c>
      <c r="D43" s="3">
        <v>1</v>
      </c>
      <c r="E43" s="1">
        <f t="shared" ref="E43:E74" ca="1" si="3">IF(AND(CELL("type",F43)&lt;&gt;"b",F43=1),B43,IF(AND(CELL("type",F43)&lt;&gt;"b",F43=0),"",IF(D43=1,B43,"")))</f>
        <v>40908</v>
      </c>
      <c r="F43" s="3"/>
      <c r="G43" s="3"/>
      <c r="H43" s="3"/>
      <c r="I43" s="3"/>
      <c r="J43" s="3"/>
    </row>
    <row r="44" spans="1:10" ht="14.25" x14ac:dyDescent="0.15">
      <c r="A44" s="42" t="s">
        <v>0</v>
      </c>
      <c r="B44" s="1">
        <f>DATE(B1-1+1,1,1)</f>
        <v>40909</v>
      </c>
      <c r="C44" s="3" t="str">
        <f t="shared" si="2"/>
        <v>日</v>
      </c>
      <c r="D44" s="3">
        <v>1</v>
      </c>
      <c r="E44" s="1">
        <f t="shared" ca="1" si="3"/>
        <v>40909</v>
      </c>
      <c r="F44" s="3"/>
      <c r="G44" s="3"/>
      <c r="H44" s="3"/>
      <c r="I44" s="3"/>
      <c r="J44" s="3"/>
    </row>
    <row r="45" spans="1:10" ht="14.25" x14ac:dyDescent="0.15">
      <c r="A45" s="42" t="s">
        <v>1</v>
      </c>
      <c r="B45" s="1">
        <f>DATE(B1-1+1,1,2)</f>
        <v>40910</v>
      </c>
      <c r="C45" s="3" t="str">
        <f t="shared" si="2"/>
        <v>月</v>
      </c>
      <c r="D45" s="3">
        <v>1</v>
      </c>
      <c r="E45" s="1">
        <f t="shared" ca="1" si="3"/>
        <v>40910</v>
      </c>
      <c r="F45" s="3"/>
      <c r="G45" s="3"/>
      <c r="H45" s="3"/>
      <c r="I45" s="3"/>
      <c r="J45" s="3"/>
    </row>
    <row r="46" spans="1:10" ht="14.25" x14ac:dyDescent="0.15">
      <c r="A46" s="42" t="s">
        <v>1</v>
      </c>
      <c r="B46" s="1">
        <f>DATE(B1-1+1,1,3)</f>
        <v>40911</v>
      </c>
      <c r="C46" s="3" t="str">
        <f t="shared" si="2"/>
        <v>火</v>
      </c>
      <c r="D46" s="3">
        <v>1</v>
      </c>
      <c r="E46" s="1">
        <f t="shared" ca="1" si="3"/>
        <v>40911</v>
      </c>
      <c r="F46" s="3"/>
      <c r="G46" s="3"/>
      <c r="H46" s="3"/>
      <c r="I46" s="3"/>
      <c r="J46" s="3"/>
    </row>
    <row r="47" spans="1:10" ht="14.25" x14ac:dyDescent="0.15">
      <c r="A47" s="42" t="s">
        <v>2</v>
      </c>
      <c r="B47" s="1">
        <f>DATE(B1-1+1,1,4)</f>
        <v>40912</v>
      </c>
      <c r="C47" s="3" t="str">
        <f t="shared" si="2"/>
        <v>水</v>
      </c>
      <c r="D47" s="3">
        <f>IF(OR(C47="土",C47="日"),1,0)</f>
        <v>0</v>
      </c>
      <c r="E47" s="1" t="str">
        <f t="shared" ca="1" si="3"/>
        <v/>
      </c>
      <c r="F47" s="3"/>
      <c r="G47" s="3"/>
      <c r="H47" s="3"/>
      <c r="I47" s="3"/>
      <c r="J47" s="3"/>
    </row>
    <row r="48" spans="1:10" ht="14.25" x14ac:dyDescent="0.15">
      <c r="A48" s="42" t="s">
        <v>3</v>
      </c>
      <c r="B48" s="1">
        <f>(DATE(B1-1+1,1,1)-(WEEKDAY(DATE(B1-1+1,1,1),2)-1))
+7*(1+(MONTH(DATE(B1-1+1,1,1)-(WEEKDAY(DATE(B1-1+1,1,1),2)-1))=12))</f>
        <v>40917</v>
      </c>
      <c r="C48" s="3" t="str">
        <f t="shared" si="2"/>
        <v>月</v>
      </c>
      <c r="D48" s="3">
        <v>1</v>
      </c>
      <c r="E48" s="1">
        <f t="shared" ca="1" si="3"/>
        <v>40917</v>
      </c>
      <c r="F48" s="3"/>
      <c r="G48" s="3"/>
      <c r="H48" s="3"/>
      <c r="I48" s="3"/>
      <c r="J48" s="3"/>
    </row>
    <row r="49" spans="1:10" ht="14.25" x14ac:dyDescent="0.15">
      <c r="A49" s="42" t="s">
        <v>4</v>
      </c>
      <c r="B49" s="1">
        <f>B48+1</f>
        <v>40918</v>
      </c>
      <c r="C49" s="3" t="str">
        <f t="shared" si="2"/>
        <v>火</v>
      </c>
      <c r="D49" s="3">
        <f>IF(C49="月",1,0)</f>
        <v>0</v>
      </c>
      <c r="E49" s="1" t="str">
        <f t="shared" ca="1" si="3"/>
        <v/>
      </c>
      <c r="F49" s="3"/>
      <c r="G49" s="3"/>
      <c r="H49" s="3"/>
      <c r="I49" s="3"/>
      <c r="J49" s="3"/>
    </row>
    <row r="50" spans="1:10" ht="14.25" x14ac:dyDescent="0.15">
      <c r="A50" s="42" t="s">
        <v>5</v>
      </c>
      <c r="B50" s="1">
        <f>DATE(B1-1+1,2,11)</f>
        <v>40950</v>
      </c>
      <c r="C50" s="3" t="str">
        <f t="shared" si="2"/>
        <v>土</v>
      </c>
      <c r="D50" s="3">
        <v>1</v>
      </c>
      <c r="E50" s="1">
        <f t="shared" ca="1" si="3"/>
        <v>40950</v>
      </c>
      <c r="F50" s="3"/>
      <c r="G50" s="3"/>
      <c r="H50" s="3"/>
      <c r="I50" s="3"/>
      <c r="J50" s="3"/>
    </row>
    <row r="51" spans="1:10" ht="14.25" x14ac:dyDescent="0.15">
      <c r="A51" s="42" t="s">
        <v>4</v>
      </c>
      <c r="B51" s="1">
        <f>B50+1</f>
        <v>40951</v>
      </c>
      <c r="C51" s="3" t="str">
        <f t="shared" si="2"/>
        <v>日</v>
      </c>
      <c r="D51" s="3">
        <f>IF(C51="月",1,0)</f>
        <v>0</v>
      </c>
      <c r="E51" s="1" t="str">
        <f t="shared" ca="1" si="3"/>
        <v/>
      </c>
      <c r="F51" s="3"/>
      <c r="G51" s="3"/>
      <c r="H51" s="3"/>
      <c r="I51" s="3"/>
      <c r="J51" s="3"/>
    </row>
    <row r="52" spans="1:10" ht="14.25" x14ac:dyDescent="0.15">
      <c r="A52" s="42" t="s">
        <v>6</v>
      </c>
      <c r="B52" s="1">
        <f>DATE(YEAR(B51),3,INT(20.8431+0.242194*(YEAR(B51)-1980)-INT((YEAR(B51)-1980)/4))
*(AND(1980&lt;=YEAR(B51),YEAR(B51)&lt;2099))
+INT(21.851+0.242194*(YEAR(B51)-1980)-INT((YEAR(B51)-1980)/4))
*(AND(2100&lt;=YEAR(B51),YEAR(B51)&lt;2150)))</f>
        <v>40988</v>
      </c>
      <c r="C52" s="3" t="str">
        <f t="shared" si="2"/>
        <v>火</v>
      </c>
      <c r="D52" s="3">
        <v>1</v>
      </c>
      <c r="E52" s="1">
        <f t="shared" ca="1" si="3"/>
        <v>40988</v>
      </c>
      <c r="F52" s="3"/>
      <c r="G52" s="3"/>
      <c r="H52" s="3"/>
      <c r="I52" s="3"/>
      <c r="J52" s="3"/>
    </row>
    <row r="53" spans="1:10" ht="14.25" x14ac:dyDescent="0.15">
      <c r="A53" s="42" t="s">
        <v>4</v>
      </c>
      <c r="B53" s="1">
        <f>B52+1</f>
        <v>40989</v>
      </c>
      <c r="C53" s="3" t="str">
        <f t="shared" si="2"/>
        <v>水</v>
      </c>
      <c r="D53" s="3">
        <f>IF(C53="月",1,0)</f>
        <v>0</v>
      </c>
      <c r="E53" s="1" t="str">
        <f t="shared" ca="1" si="3"/>
        <v/>
      </c>
      <c r="F53" s="3"/>
      <c r="G53" s="3"/>
      <c r="H53" s="3"/>
      <c r="I53" s="3"/>
      <c r="J53" s="3"/>
    </row>
    <row r="54" spans="1:10" ht="14.25" x14ac:dyDescent="0.15">
      <c r="A54" s="42" t="s">
        <v>7</v>
      </c>
      <c r="B54" s="1">
        <f>DATE(B1-1+1,4,29)</f>
        <v>41028</v>
      </c>
      <c r="C54" s="3" t="str">
        <f t="shared" si="2"/>
        <v>日</v>
      </c>
      <c r="D54" s="3">
        <v>1</v>
      </c>
      <c r="E54" s="1">
        <f t="shared" ca="1" si="3"/>
        <v>41028</v>
      </c>
      <c r="F54" s="3"/>
      <c r="G54" s="3"/>
      <c r="H54" s="3"/>
      <c r="I54" s="3"/>
      <c r="J54" s="3"/>
    </row>
    <row r="55" spans="1:10" ht="14.25" x14ac:dyDescent="0.15">
      <c r="A55" s="42" t="s">
        <v>4</v>
      </c>
      <c r="B55" s="1">
        <f>B54+1</f>
        <v>41029</v>
      </c>
      <c r="C55" s="3" t="str">
        <f t="shared" si="2"/>
        <v>月</v>
      </c>
      <c r="D55" s="3">
        <f>IF(C55="月",1,0)</f>
        <v>1</v>
      </c>
      <c r="E55" s="1">
        <f t="shared" ca="1" si="3"/>
        <v>41029</v>
      </c>
      <c r="F55" s="3"/>
      <c r="G55" s="3"/>
      <c r="H55" s="3"/>
      <c r="I55" s="3"/>
      <c r="J55" s="3"/>
    </row>
    <row r="56" spans="1:10" ht="14.25" x14ac:dyDescent="0.15">
      <c r="A56" s="42" t="s">
        <v>8</v>
      </c>
      <c r="B56" s="1">
        <f>DATE(B1-1+1,5,1)</f>
        <v>41030</v>
      </c>
      <c r="C56" s="3" t="str">
        <f t="shared" si="2"/>
        <v>火</v>
      </c>
      <c r="D56" s="3">
        <v>0</v>
      </c>
      <c r="E56" s="1" t="str">
        <f t="shared" ca="1" si="3"/>
        <v/>
      </c>
      <c r="F56" s="3"/>
      <c r="G56" s="3"/>
      <c r="H56" s="3"/>
      <c r="I56" s="3"/>
      <c r="J56" s="3"/>
    </row>
    <row r="57" spans="1:10" ht="14.25" x14ac:dyDescent="0.15">
      <c r="A57" s="42" t="s">
        <v>9</v>
      </c>
      <c r="B57" s="1">
        <f>DATE(B1-1+1,5,3)</f>
        <v>41032</v>
      </c>
      <c r="C57" s="3" t="str">
        <f t="shared" si="2"/>
        <v>木</v>
      </c>
      <c r="D57" s="3">
        <v>1</v>
      </c>
      <c r="E57" s="1">
        <f t="shared" ca="1" si="3"/>
        <v>41032</v>
      </c>
      <c r="F57" s="3"/>
      <c r="G57" s="3"/>
      <c r="H57" s="3"/>
      <c r="I57" s="3"/>
      <c r="J57" s="3"/>
    </row>
    <row r="58" spans="1:10" ht="14.25" x14ac:dyDescent="0.15">
      <c r="A58" s="42" t="s">
        <v>10</v>
      </c>
      <c r="B58" s="1">
        <f>DATE(B1-1+1,5,4)</f>
        <v>41033</v>
      </c>
      <c r="C58" s="3" t="str">
        <f t="shared" si="2"/>
        <v>金</v>
      </c>
      <c r="D58" s="3">
        <v>1</v>
      </c>
      <c r="E58" s="1">
        <f t="shared" ca="1" si="3"/>
        <v>41033</v>
      </c>
      <c r="F58" s="3"/>
      <c r="G58" s="3"/>
      <c r="H58" s="3"/>
      <c r="I58" s="3"/>
      <c r="J58" s="3"/>
    </row>
    <row r="59" spans="1:10" ht="14.25" x14ac:dyDescent="0.15">
      <c r="A59" s="42" t="s">
        <v>11</v>
      </c>
      <c r="B59" s="1">
        <f>DATE(B1-1+1,5,5)</f>
        <v>41034</v>
      </c>
      <c r="C59" s="3" t="str">
        <f t="shared" si="2"/>
        <v>土</v>
      </c>
      <c r="D59" s="3">
        <v>1</v>
      </c>
      <c r="E59" s="1">
        <f t="shared" ca="1" si="3"/>
        <v>41034</v>
      </c>
      <c r="F59" s="3"/>
      <c r="G59" s="3"/>
      <c r="H59" s="3"/>
      <c r="I59" s="3"/>
      <c r="J59" s="3"/>
    </row>
    <row r="60" spans="1:10" ht="14.25" x14ac:dyDescent="0.15">
      <c r="A60" s="42" t="s">
        <v>4</v>
      </c>
      <c r="B60" s="1">
        <f>B59+1</f>
        <v>41035</v>
      </c>
      <c r="C60" s="3" t="str">
        <f t="shared" si="2"/>
        <v>日</v>
      </c>
      <c r="D60" s="3">
        <f>IF(OR(C60="月",C60="火",C60="水"),1,0)</f>
        <v>0</v>
      </c>
      <c r="E60" s="1" t="str">
        <f t="shared" ca="1" si="3"/>
        <v/>
      </c>
      <c r="F60" s="3"/>
      <c r="G60" s="3"/>
      <c r="H60" s="3"/>
      <c r="I60" s="3"/>
      <c r="J60" s="3"/>
    </row>
    <row r="61" spans="1:10" ht="14.25" x14ac:dyDescent="0.15">
      <c r="A61" s="42" t="s">
        <v>12</v>
      </c>
      <c r="B61" s="1">
        <f>(DATE(B1-1+1,7,1)-(WEEKDAY(DATE(B1-1+1,7,1),2)-1))
+7*(2+(MONTH(DATE(B1-1+1,7,1)-(WEEKDAY(DATE(B1-1+1,7,1),2)-1))=6))</f>
        <v>41106</v>
      </c>
      <c r="C61" s="3" t="str">
        <f t="shared" si="2"/>
        <v>月</v>
      </c>
      <c r="D61" s="3">
        <v>1</v>
      </c>
      <c r="E61" s="1">
        <f t="shared" ca="1" si="3"/>
        <v>41106</v>
      </c>
      <c r="F61" s="3"/>
      <c r="G61" s="3"/>
      <c r="H61" s="3"/>
      <c r="I61" s="3"/>
      <c r="J61" s="3"/>
    </row>
    <row r="62" spans="1:10" ht="14.25" x14ac:dyDescent="0.15">
      <c r="A62" s="42" t="s">
        <v>4</v>
      </c>
      <c r="B62" s="1">
        <f>B61+1</f>
        <v>41107</v>
      </c>
      <c r="C62" s="3" t="str">
        <f t="shared" si="2"/>
        <v>火</v>
      </c>
      <c r="D62" s="3">
        <f>IF(C62="月",1,0)</f>
        <v>0</v>
      </c>
      <c r="E62" s="1" t="str">
        <f t="shared" ca="1" si="3"/>
        <v/>
      </c>
      <c r="F62" s="3"/>
      <c r="G62" s="3"/>
      <c r="H62" s="3"/>
      <c r="I62" s="3"/>
      <c r="J62" s="3"/>
    </row>
    <row r="63" spans="1:10" ht="14.25" x14ac:dyDescent="0.15">
      <c r="A63" s="42" t="s">
        <v>13</v>
      </c>
      <c r="B63" s="1">
        <f>(DATE(B1-1+1,9,1)-(WEEKDAY(DATE(B1-1+1,9,1),2)-1))
+7*(2+(MONTH(DATE(B1-1+1,9,1)-(WEEKDAY(DATE(B1-1+1,9,1),2)-1))=8))</f>
        <v>41169</v>
      </c>
      <c r="C63" s="3" t="str">
        <f t="shared" si="2"/>
        <v>月</v>
      </c>
      <c r="D63" s="3">
        <v>1</v>
      </c>
      <c r="E63" s="1">
        <f t="shared" ca="1" si="3"/>
        <v>41169</v>
      </c>
      <c r="F63" s="3"/>
      <c r="G63" s="3"/>
      <c r="H63" s="3"/>
      <c r="I63" s="3"/>
      <c r="J63" s="3"/>
    </row>
    <row r="64" spans="1:10" ht="14.25" x14ac:dyDescent="0.15">
      <c r="A64" s="42" t="s">
        <v>4</v>
      </c>
      <c r="B64" s="1">
        <f>B63+1</f>
        <v>41170</v>
      </c>
      <c r="C64" s="3" t="str">
        <f t="shared" si="2"/>
        <v>火</v>
      </c>
      <c r="D64" s="3">
        <f>IF(C64="月",1,0)</f>
        <v>0</v>
      </c>
      <c r="E64" s="1" t="str">
        <f t="shared" ca="1" si="3"/>
        <v/>
      </c>
      <c r="F64" s="3"/>
      <c r="G64" s="3"/>
      <c r="H64" s="3"/>
      <c r="I64" s="3"/>
      <c r="J64" s="3"/>
    </row>
    <row r="65" spans="1:10" ht="14.25" x14ac:dyDescent="0.15">
      <c r="A65" s="42" t="s">
        <v>14</v>
      </c>
      <c r="B65" s="1">
        <f>DATE(YEAR(B64),9,INT(23.2488+0.242194*(YEAR(B64)-1980)-INT((YEAR(B64)-1980)/4))
*(AND(1980&lt;=YEAR(B64),YEAR(B64)&lt;2099))
+INT(24.2488+0.242194*(YEAR(B64)-1980)-INT((YEAR(B64)-1980)/4))
*(AND(2100&lt;=YEAR(B64),YEAR(B64)&lt;2150)))</f>
        <v>41174</v>
      </c>
      <c r="C65" s="3" t="str">
        <f t="shared" si="2"/>
        <v>土</v>
      </c>
      <c r="D65" s="3">
        <v>1</v>
      </c>
      <c r="E65" s="1">
        <f t="shared" ca="1" si="3"/>
        <v>41174</v>
      </c>
      <c r="F65" s="3"/>
      <c r="G65" s="3"/>
      <c r="H65" s="3"/>
      <c r="I65" s="3"/>
      <c r="J65" s="3"/>
    </row>
    <row r="66" spans="1:10" ht="14.25" x14ac:dyDescent="0.15">
      <c r="A66" s="42" t="s">
        <v>4</v>
      </c>
      <c r="B66" s="1">
        <f>B65+1</f>
        <v>41175</v>
      </c>
      <c r="C66" s="3" t="str">
        <f t="shared" si="2"/>
        <v>日</v>
      </c>
      <c r="D66" s="3">
        <f>IF(C66="月",1,0)</f>
        <v>0</v>
      </c>
      <c r="E66" s="1" t="str">
        <f t="shared" ca="1" si="3"/>
        <v/>
      </c>
      <c r="F66" s="3"/>
      <c r="G66" s="3"/>
      <c r="H66" s="3"/>
      <c r="I66" s="3"/>
      <c r="J66" s="3"/>
    </row>
    <row r="67" spans="1:10" ht="14.25" x14ac:dyDescent="0.15">
      <c r="A67" s="42" t="s">
        <v>15</v>
      </c>
      <c r="B67" s="1">
        <f>(DATE(B1-1+1,10,1)-(WEEKDAY(DATE(B1-1+1,10,1),2)-1))
+7*(1+(MONTH(DATE(B1-1+1,10,1)-(WEEKDAY(DATE(B1-1+1,10,1),2)-1))=9))</f>
        <v>41190</v>
      </c>
      <c r="C67" s="3" t="str">
        <f t="shared" si="2"/>
        <v>月</v>
      </c>
      <c r="D67" s="3">
        <v>1</v>
      </c>
      <c r="E67" s="1">
        <f t="shared" ca="1" si="3"/>
        <v>41190</v>
      </c>
      <c r="F67" s="3"/>
      <c r="G67" s="3"/>
      <c r="H67" s="3"/>
      <c r="I67" s="3"/>
      <c r="J67" s="3"/>
    </row>
    <row r="68" spans="1:10" ht="14.25" x14ac:dyDescent="0.15">
      <c r="A68" s="42" t="s">
        <v>4</v>
      </c>
      <c r="B68" s="1">
        <f>B67+1</f>
        <v>41191</v>
      </c>
      <c r="C68" s="3" t="str">
        <f t="shared" si="2"/>
        <v>火</v>
      </c>
      <c r="D68" s="3">
        <f>IF(C68="月",1,0)</f>
        <v>0</v>
      </c>
      <c r="E68" s="1" t="str">
        <f t="shared" ca="1" si="3"/>
        <v/>
      </c>
      <c r="F68" s="3"/>
      <c r="G68" s="3"/>
      <c r="H68" s="3"/>
      <c r="I68" s="3"/>
      <c r="J68" s="3"/>
    </row>
    <row r="69" spans="1:10" ht="14.25" x14ac:dyDescent="0.15">
      <c r="A69" s="42" t="s">
        <v>16</v>
      </c>
      <c r="B69" s="1">
        <f>DATE(B1-1+1,11,3)</f>
        <v>41216</v>
      </c>
      <c r="C69" s="3" t="str">
        <f t="shared" si="2"/>
        <v>土</v>
      </c>
      <c r="D69" s="3">
        <v>1</v>
      </c>
      <c r="E69" s="1">
        <f t="shared" ca="1" si="3"/>
        <v>41216</v>
      </c>
      <c r="F69" s="3"/>
      <c r="G69" s="3"/>
      <c r="H69" s="3"/>
      <c r="I69" s="3"/>
      <c r="J69" s="3"/>
    </row>
    <row r="70" spans="1:10" ht="14.25" x14ac:dyDescent="0.15">
      <c r="A70" s="42" t="s">
        <v>4</v>
      </c>
      <c r="B70" s="1">
        <f>B69+1</f>
        <v>41217</v>
      </c>
      <c r="C70" s="3" t="str">
        <f t="shared" si="2"/>
        <v>日</v>
      </c>
      <c r="D70" s="3">
        <f>IF(C70="月",1,0)</f>
        <v>0</v>
      </c>
      <c r="E70" s="1" t="str">
        <f t="shared" ca="1" si="3"/>
        <v/>
      </c>
      <c r="F70" s="3"/>
      <c r="G70" s="3"/>
      <c r="H70" s="3"/>
      <c r="I70" s="3"/>
      <c r="J70" s="3"/>
    </row>
    <row r="71" spans="1:10" ht="14.25" x14ac:dyDescent="0.15">
      <c r="A71" s="42" t="s">
        <v>17</v>
      </c>
      <c r="B71" s="1">
        <f>DATE(B1-1+1,11,23)</f>
        <v>41236</v>
      </c>
      <c r="C71" s="3" t="str">
        <f t="shared" si="2"/>
        <v>金</v>
      </c>
      <c r="D71" s="3">
        <v>1</v>
      </c>
      <c r="E71" s="1">
        <f t="shared" ca="1" si="3"/>
        <v>41236</v>
      </c>
      <c r="F71" s="3"/>
      <c r="G71" s="3"/>
      <c r="H71" s="3"/>
      <c r="I71" s="3"/>
      <c r="J71" s="3"/>
    </row>
    <row r="72" spans="1:10" ht="14.25" x14ac:dyDescent="0.15">
      <c r="A72" s="42" t="s">
        <v>4</v>
      </c>
      <c r="B72" s="1">
        <f>B71+1</f>
        <v>41237</v>
      </c>
      <c r="C72" s="3" t="str">
        <f t="shared" si="2"/>
        <v>土</v>
      </c>
      <c r="D72" s="3">
        <f>IF(C72="月",1,0)</f>
        <v>0</v>
      </c>
      <c r="E72" s="1" t="str">
        <f t="shared" ca="1" si="3"/>
        <v/>
      </c>
      <c r="F72" s="3"/>
      <c r="G72" s="3"/>
      <c r="H72" s="3"/>
      <c r="I72" s="3"/>
      <c r="J72" s="3"/>
    </row>
    <row r="73" spans="1:10" ht="14.25" x14ac:dyDescent="0.15">
      <c r="A73" s="42" t="s">
        <v>18</v>
      </c>
      <c r="B73" s="1">
        <f>DATE(B1-1+1,12,23)</f>
        <v>41266</v>
      </c>
      <c r="C73" s="3" t="str">
        <f t="shared" si="2"/>
        <v>日</v>
      </c>
      <c r="D73" s="3">
        <v>1</v>
      </c>
      <c r="E73" s="1">
        <f t="shared" ca="1" si="3"/>
        <v>41266</v>
      </c>
      <c r="F73" s="3"/>
      <c r="G73" s="3"/>
      <c r="H73" s="3"/>
      <c r="I73" s="3"/>
      <c r="J73" s="3"/>
    </row>
    <row r="74" spans="1:10" ht="14.25" x14ac:dyDescent="0.15">
      <c r="A74" s="42" t="s">
        <v>4</v>
      </c>
      <c r="B74" s="1">
        <f>B73+1</f>
        <v>41267</v>
      </c>
      <c r="C74" s="3" t="str">
        <f t="shared" si="2"/>
        <v>月</v>
      </c>
      <c r="D74" s="3">
        <f>IF(C74="月",1,0)</f>
        <v>1</v>
      </c>
      <c r="E74" s="1">
        <f t="shared" ca="1" si="3"/>
        <v>41267</v>
      </c>
      <c r="F74" s="3"/>
      <c r="G74" s="3"/>
      <c r="H74" s="3"/>
      <c r="I74" s="3"/>
      <c r="J74" s="3"/>
    </row>
    <row r="75" spans="1:10" ht="14.25" x14ac:dyDescent="0.15">
      <c r="A75" s="42" t="s">
        <v>19</v>
      </c>
      <c r="B75" s="1">
        <f>DATE(B1-1+1,12,30)</f>
        <v>41273</v>
      </c>
      <c r="C75" s="3" t="str">
        <f>TEXT(B75,"aaa")</f>
        <v>日</v>
      </c>
      <c r="D75" s="3">
        <v>1</v>
      </c>
      <c r="E75" s="1">
        <f ca="1">IF(AND(CELL("type",F75)&lt;&gt;"b",F75=1),B75,IF(AND(CELL("type",F75)&lt;&gt;"b",F75=0),"",IF(D75=1,B75,"")))</f>
        <v>41273</v>
      </c>
      <c r="F75" s="3"/>
      <c r="G75" s="3"/>
      <c r="H75" s="3"/>
      <c r="I75" s="3"/>
      <c r="J75" s="3"/>
    </row>
    <row r="76" spans="1:10" ht="14.25" x14ac:dyDescent="0.15">
      <c r="A76" s="42" t="s">
        <v>19</v>
      </c>
      <c r="B76" s="1">
        <f>DATE(B1-1+1,12,31)</f>
        <v>41274</v>
      </c>
      <c r="C76" s="3" t="str">
        <f>TEXT(B76,"aaa")</f>
        <v>月</v>
      </c>
      <c r="D76" s="3">
        <v>1</v>
      </c>
      <c r="E76" s="1">
        <f ca="1">IF(AND(CELL("type",F76)&lt;&gt;"b",F76=1),B76,IF(AND(CELL("type",F76)&lt;&gt;"b",F76=0),"",IF(D76=1,B76,"")))</f>
        <v>41274</v>
      </c>
      <c r="F76" s="3"/>
      <c r="G76" s="3"/>
      <c r="H76" s="3"/>
      <c r="I76" s="3"/>
      <c r="J76" s="3"/>
    </row>
    <row r="77" spans="1:10" ht="14.25" x14ac:dyDescent="0.15">
      <c r="A77" s="42" t="s">
        <v>0</v>
      </c>
      <c r="B77" s="1">
        <f>DATE(B1-1+2,1,1)</f>
        <v>41275</v>
      </c>
      <c r="C77" s="3" t="str">
        <f t="shared" ref="C77:C107" si="4">TEXT(B77,"aaa")</f>
        <v>火</v>
      </c>
      <c r="D77" s="3">
        <v>1</v>
      </c>
      <c r="E77" s="1">
        <f t="shared" ref="E77:E107" ca="1" si="5">IF(AND(CELL("type",F77)&lt;&gt;"b",F77=1),B77,IF(AND(CELL("type",F77)&lt;&gt;"b",F77=0),"",IF(D77=1,B77,"")))</f>
        <v>41275</v>
      </c>
      <c r="F77" s="3"/>
      <c r="G77" s="3"/>
      <c r="H77" s="3"/>
      <c r="I77" s="3"/>
      <c r="J77" s="3"/>
    </row>
    <row r="78" spans="1:10" ht="14.25" x14ac:dyDescent="0.15">
      <c r="A78" s="42" t="s">
        <v>1</v>
      </c>
      <c r="B78" s="1">
        <f>DATE(B1-1+2,1,2)</f>
        <v>41276</v>
      </c>
      <c r="C78" s="3" t="str">
        <f t="shared" si="4"/>
        <v>水</v>
      </c>
      <c r="D78" s="3">
        <v>1</v>
      </c>
      <c r="E78" s="1">
        <f t="shared" ca="1" si="5"/>
        <v>41276</v>
      </c>
      <c r="F78" s="3"/>
      <c r="G78" s="3"/>
      <c r="H78" s="3"/>
      <c r="I78" s="3"/>
      <c r="J78" s="3"/>
    </row>
    <row r="79" spans="1:10" ht="14.25" x14ac:dyDescent="0.15">
      <c r="A79" s="42" t="s">
        <v>1</v>
      </c>
      <c r="B79" s="1">
        <f>DATE(B1-1+2,1,3)</f>
        <v>41277</v>
      </c>
      <c r="C79" s="3" t="str">
        <f t="shared" si="4"/>
        <v>木</v>
      </c>
      <c r="D79" s="3">
        <v>1</v>
      </c>
      <c r="E79" s="1">
        <f t="shared" ca="1" si="5"/>
        <v>41277</v>
      </c>
      <c r="F79" s="3"/>
      <c r="G79" s="3"/>
      <c r="H79" s="3"/>
      <c r="I79" s="3"/>
      <c r="J79" s="3"/>
    </row>
    <row r="80" spans="1:10" ht="14.25" x14ac:dyDescent="0.15">
      <c r="A80" s="42" t="s">
        <v>2</v>
      </c>
      <c r="B80" s="1">
        <f>DATE(B1-1+2,1,4)</f>
        <v>41278</v>
      </c>
      <c r="C80" s="3" t="str">
        <f t="shared" si="4"/>
        <v>金</v>
      </c>
      <c r="D80" s="3">
        <f>IF(OR(C80="土",C80="日"),1,0)</f>
        <v>0</v>
      </c>
      <c r="E80" s="1" t="str">
        <f t="shared" ca="1" si="5"/>
        <v/>
      </c>
      <c r="F80" s="3"/>
      <c r="G80" s="3"/>
      <c r="H80" s="3"/>
      <c r="I80" s="3"/>
      <c r="J80" s="3"/>
    </row>
    <row r="81" spans="1:10" ht="14.25" x14ac:dyDescent="0.15">
      <c r="A81" s="42" t="s">
        <v>3</v>
      </c>
      <c r="B81" s="1">
        <f>(DATE(B1-1+2,1,1)-(WEEKDAY(DATE(B1-1+2,1,1),2)-1))
+7*(1+(MONTH(DATE(B1-1+2,1,1)-(WEEKDAY(DATE(B1-1+2,1,1),2)-1))=12))</f>
        <v>41288</v>
      </c>
      <c r="C81" s="3" t="str">
        <f t="shared" si="4"/>
        <v>月</v>
      </c>
      <c r="D81" s="3">
        <v>1</v>
      </c>
      <c r="E81" s="1">
        <f t="shared" ca="1" si="5"/>
        <v>41288</v>
      </c>
      <c r="F81" s="3"/>
      <c r="G81" s="3"/>
      <c r="H81" s="3"/>
      <c r="I81" s="3"/>
      <c r="J81" s="3"/>
    </row>
    <row r="82" spans="1:10" ht="14.25" x14ac:dyDescent="0.15">
      <c r="A82" s="42" t="s">
        <v>4</v>
      </c>
      <c r="B82" s="1">
        <f>B81+1</f>
        <v>41289</v>
      </c>
      <c r="C82" s="3" t="str">
        <f t="shared" si="4"/>
        <v>火</v>
      </c>
      <c r="D82" s="3">
        <f>IF(C82="月",1,0)</f>
        <v>0</v>
      </c>
      <c r="E82" s="1" t="str">
        <f t="shared" ca="1" si="5"/>
        <v/>
      </c>
      <c r="F82" s="3"/>
      <c r="G82" s="3"/>
      <c r="H82" s="3"/>
      <c r="I82" s="3"/>
      <c r="J82" s="3"/>
    </row>
    <row r="83" spans="1:10" ht="14.25" x14ac:dyDescent="0.15">
      <c r="A83" s="42" t="s">
        <v>5</v>
      </c>
      <c r="B83" s="1">
        <f>DATE(B1-1+2,2,11)</f>
        <v>41316</v>
      </c>
      <c r="C83" s="3" t="str">
        <f t="shared" si="4"/>
        <v>月</v>
      </c>
      <c r="D83" s="3">
        <v>1</v>
      </c>
      <c r="E83" s="1">
        <f t="shared" ca="1" si="5"/>
        <v>41316</v>
      </c>
      <c r="F83" s="3"/>
      <c r="G83" s="3"/>
      <c r="H83" s="3"/>
      <c r="I83" s="3"/>
      <c r="J83" s="3"/>
    </row>
    <row r="84" spans="1:10" ht="14.25" x14ac:dyDescent="0.15">
      <c r="A84" s="42" t="s">
        <v>4</v>
      </c>
      <c r="B84" s="1">
        <f>B83+1</f>
        <v>41317</v>
      </c>
      <c r="C84" s="3" t="str">
        <f t="shared" si="4"/>
        <v>火</v>
      </c>
      <c r="D84" s="3">
        <f>IF(C84="月",1,0)</f>
        <v>0</v>
      </c>
      <c r="E84" s="1" t="str">
        <f t="shared" ca="1" si="5"/>
        <v/>
      </c>
      <c r="F84" s="3"/>
      <c r="G84" s="3"/>
      <c r="H84" s="3"/>
      <c r="I84" s="3"/>
      <c r="J84" s="3"/>
    </row>
    <row r="85" spans="1:10" ht="14.25" x14ac:dyDescent="0.15">
      <c r="A85" s="42" t="s">
        <v>6</v>
      </c>
      <c r="B85" s="1">
        <f>DATE(YEAR(B84),3,INT(20.8431+0.242194*(YEAR(B84)-1980)-INT((YEAR(B84)-1980)/4))
*(AND(1980&lt;=YEAR(B84),YEAR(B84)&lt;2099))
+INT(21.851+0.242194*(YEAR(B84)-1980)-INT((YEAR(B84)-1980)/4))
*(AND(2100&lt;=YEAR(B84),YEAR(B84)&lt;2150)))</f>
        <v>41353</v>
      </c>
      <c r="C85" s="3" t="str">
        <f t="shared" si="4"/>
        <v>水</v>
      </c>
      <c r="D85" s="3">
        <v>1</v>
      </c>
      <c r="E85" s="1">
        <f t="shared" ca="1" si="5"/>
        <v>41353</v>
      </c>
      <c r="F85" s="3"/>
      <c r="G85" s="3"/>
      <c r="H85" s="3"/>
      <c r="I85" s="3"/>
      <c r="J85" s="3"/>
    </row>
    <row r="86" spans="1:10" ht="14.25" x14ac:dyDescent="0.15">
      <c r="A86" s="42" t="s">
        <v>4</v>
      </c>
      <c r="B86" s="1">
        <f>B85+1</f>
        <v>41354</v>
      </c>
      <c r="C86" s="3" t="str">
        <f t="shared" si="4"/>
        <v>木</v>
      </c>
      <c r="D86" s="3">
        <f>IF(C86="月",1,0)</f>
        <v>0</v>
      </c>
      <c r="E86" s="1" t="str">
        <f t="shared" ca="1" si="5"/>
        <v/>
      </c>
      <c r="F86" s="3"/>
      <c r="G86" s="3"/>
      <c r="H86" s="3"/>
      <c r="I86" s="3"/>
      <c r="J86" s="3"/>
    </row>
    <row r="87" spans="1:10" ht="14.25" x14ac:dyDescent="0.15">
      <c r="A87" s="42" t="s">
        <v>7</v>
      </c>
      <c r="B87" s="1">
        <f>DATE(B1-1+2,4,29)</f>
        <v>41393</v>
      </c>
      <c r="C87" s="3" t="str">
        <f t="shared" si="4"/>
        <v>月</v>
      </c>
      <c r="D87" s="3">
        <v>1</v>
      </c>
      <c r="E87" s="1">
        <f t="shared" ca="1" si="5"/>
        <v>41393</v>
      </c>
      <c r="F87" s="3"/>
      <c r="G87" s="3"/>
      <c r="H87" s="3"/>
      <c r="I87" s="3"/>
      <c r="J87" s="3"/>
    </row>
    <row r="88" spans="1:10" ht="14.25" x14ac:dyDescent="0.15">
      <c r="A88" s="42" t="s">
        <v>4</v>
      </c>
      <c r="B88" s="1">
        <f>B87+1</f>
        <v>41394</v>
      </c>
      <c r="C88" s="3" t="str">
        <f t="shared" si="4"/>
        <v>火</v>
      </c>
      <c r="D88" s="3">
        <f>IF(C88="月",1,0)</f>
        <v>0</v>
      </c>
      <c r="E88" s="1" t="str">
        <f t="shared" ca="1" si="5"/>
        <v/>
      </c>
      <c r="F88" s="3"/>
      <c r="G88" s="3"/>
      <c r="H88" s="3"/>
      <c r="I88" s="3"/>
      <c r="J88" s="3"/>
    </row>
    <row r="89" spans="1:10" ht="14.25" x14ac:dyDescent="0.15">
      <c r="A89" s="42" t="s">
        <v>8</v>
      </c>
      <c r="B89" s="1">
        <f>DATE(B1-1+2,5,1)</f>
        <v>41395</v>
      </c>
      <c r="C89" s="3" t="str">
        <f t="shared" si="4"/>
        <v>水</v>
      </c>
      <c r="D89" s="3">
        <v>0</v>
      </c>
      <c r="E89" s="1" t="str">
        <f t="shared" ca="1" si="5"/>
        <v/>
      </c>
      <c r="F89" s="3"/>
      <c r="G89" s="3"/>
      <c r="H89" s="3"/>
      <c r="I89" s="3"/>
      <c r="J89" s="3"/>
    </row>
    <row r="90" spans="1:10" ht="14.25" x14ac:dyDescent="0.15">
      <c r="A90" s="42" t="s">
        <v>9</v>
      </c>
      <c r="B90" s="1">
        <f>DATE(B1-1+2,5,3)</f>
        <v>41397</v>
      </c>
      <c r="C90" s="3" t="str">
        <f t="shared" si="4"/>
        <v>金</v>
      </c>
      <c r="D90" s="3">
        <v>1</v>
      </c>
      <c r="E90" s="1">
        <f t="shared" ca="1" si="5"/>
        <v>41397</v>
      </c>
      <c r="F90" s="3"/>
      <c r="G90" s="3"/>
      <c r="H90" s="3"/>
      <c r="I90" s="3"/>
      <c r="J90" s="3"/>
    </row>
    <row r="91" spans="1:10" ht="14.25" x14ac:dyDescent="0.15">
      <c r="A91" s="42" t="s">
        <v>10</v>
      </c>
      <c r="B91" s="1">
        <f>DATE(B1-1+2,5,4)</f>
        <v>41398</v>
      </c>
      <c r="C91" s="3" t="str">
        <f t="shared" si="4"/>
        <v>土</v>
      </c>
      <c r="D91" s="3">
        <v>1</v>
      </c>
      <c r="E91" s="1">
        <f t="shared" ca="1" si="5"/>
        <v>41398</v>
      </c>
      <c r="F91" s="3"/>
      <c r="G91" s="3"/>
      <c r="H91" s="3"/>
      <c r="I91" s="3"/>
      <c r="J91" s="3"/>
    </row>
    <row r="92" spans="1:10" ht="14.25" x14ac:dyDescent="0.15">
      <c r="A92" s="42" t="s">
        <v>11</v>
      </c>
      <c r="B92" s="1">
        <f>DATE(B1-1+2,5,5)</f>
        <v>41399</v>
      </c>
      <c r="C92" s="3" t="str">
        <f t="shared" si="4"/>
        <v>日</v>
      </c>
      <c r="D92" s="3">
        <v>1</v>
      </c>
      <c r="E92" s="1">
        <f t="shared" ca="1" si="5"/>
        <v>41399</v>
      </c>
      <c r="F92" s="3"/>
      <c r="G92" s="3"/>
      <c r="H92" s="3"/>
      <c r="I92" s="3"/>
      <c r="J92" s="3"/>
    </row>
    <row r="93" spans="1:10" ht="14.25" x14ac:dyDescent="0.15">
      <c r="A93" s="42" t="s">
        <v>4</v>
      </c>
      <c r="B93" s="1">
        <f>B92+1</f>
        <v>41400</v>
      </c>
      <c r="C93" s="3" t="str">
        <f t="shared" si="4"/>
        <v>月</v>
      </c>
      <c r="D93" s="3">
        <f>IF(OR(C93="月",C93="火",C93="水"),1,0)</f>
        <v>1</v>
      </c>
      <c r="E93" s="1">
        <f t="shared" ca="1" si="5"/>
        <v>41400</v>
      </c>
      <c r="F93" s="3"/>
      <c r="G93" s="3"/>
      <c r="H93" s="3"/>
      <c r="I93" s="3"/>
      <c r="J93" s="3"/>
    </row>
    <row r="94" spans="1:10" ht="14.25" x14ac:dyDescent="0.15">
      <c r="A94" s="42" t="s">
        <v>12</v>
      </c>
      <c r="B94" s="1">
        <f>(DATE(B1-1+2,7,1)-(WEEKDAY(DATE(B1-1+2,7,1),2)-1))
+7*(2+(MONTH(DATE(B1-1+2,7,1)-(WEEKDAY(DATE(B1-1+2,7,1),2)-1))=6))</f>
        <v>41470</v>
      </c>
      <c r="C94" s="3" t="str">
        <f t="shared" si="4"/>
        <v>月</v>
      </c>
      <c r="D94" s="3">
        <v>1</v>
      </c>
      <c r="E94" s="1">
        <f t="shared" ca="1" si="5"/>
        <v>41470</v>
      </c>
      <c r="F94" s="3"/>
      <c r="G94" s="3"/>
      <c r="H94" s="3"/>
      <c r="I94" s="3"/>
      <c r="J94" s="3"/>
    </row>
    <row r="95" spans="1:10" ht="14.25" x14ac:dyDescent="0.15">
      <c r="A95" s="42" t="s">
        <v>4</v>
      </c>
      <c r="B95" s="1">
        <f>B94+1</f>
        <v>41471</v>
      </c>
      <c r="C95" s="3" t="str">
        <f t="shared" si="4"/>
        <v>火</v>
      </c>
      <c r="D95" s="3">
        <f>IF(C95="月",1,0)</f>
        <v>0</v>
      </c>
      <c r="E95" s="1" t="str">
        <f t="shared" ca="1" si="5"/>
        <v/>
      </c>
      <c r="F95" s="3"/>
      <c r="G95" s="3"/>
      <c r="H95" s="3"/>
      <c r="I95" s="3"/>
      <c r="J95" s="3"/>
    </row>
    <row r="96" spans="1:10" ht="14.25" x14ac:dyDescent="0.15">
      <c r="A96" s="42" t="s">
        <v>13</v>
      </c>
      <c r="B96" s="1">
        <f>(DATE(B1-1+2,9,1)-(WEEKDAY(DATE(B1-1+2,9,1),2)-1))
+7*(2+(MONTH(DATE(B1-1+2,9,1)-(WEEKDAY(DATE(B1-1+2,9,1),2)-1))=8))</f>
        <v>41533</v>
      </c>
      <c r="C96" s="3" t="str">
        <f t="shared" si="4"/>
        <v>月</v>
      </c>
      <c r="D96" s="3">
        <v>1</v>
      </c>
      <c r="E96" s="1">
        <f t="shared" ca="1" si="5"/>
        <v>41533</v>
      </c>
      <c r="F96" s="3"/>
      <c r="G96" s="3"/>
      <c r="H96" s="3"/>
      <c r="I96" s="3"/>
      <c r="J96" s="3"/>
    </row>
    <row r="97" spans="1:10" ht="14.25" x14ac:dyDescent="0.15">
      <c r="A97" s="42" t="s">
        <v>4</v>
      </c>
      <c r="B97" s="1">
        <f>B96+1</f>
        <v>41534</v>
      </c>
      <c r="C97" s="3" t="str">
        <f t="shared" si="4"/>
        <v>火</v>
      </c>
      <c r="D97" s="3">
        <f>IF(C97="月",1,0)</f>
        <v>0</v>
      </c>
      <c r="E97" s="1" t="str">
        <f t="shared" ca="1" si="5"/>
        <v/>
      </c>
      <c r="F97" s="3"/>
      <c r="G97" s="3"/>
      <c r="H97" s="3"/>
      <c r="I97" s="3"/>
      <c r="J97" s="3"/>
    </row>
    <row r="98" spans="1:10" ht="14.25" x14ac:dyDescent="0.15">
      <c r="A98" s="42" t="s">
        <v>14</v>
      </c>
      <c r="B98" s="1">
        <f>DATE(YEAR(B97),9,INT(23.2488+0.242194*(YEAR(B97)-1980)-INT((YEAR(B97)-1980)/4))
*(AND(1980&lt;=YEAR(B97),YEAR(B97)&lt;2099))
+INT(24.2488+0.242194*(YEAR(B97)-1980)-INT((YEAR(B97)-1980)/4))
*(AND(2100&lt;=YEAR(B97),YEAR(B97)&lt;2150)))</f>
        <v>41540</v>
      </c>
      <c r="C98" s="3" t="str">
        <f t="shared" si="4"/>
        <v>月</v>
      </c>
      <c r="D98" s="3">
        <v>1</v>
      </c>
      <c r="E98" s="1">
        <f t="shared" ca="1" si="5"/>
        <v>41540</v>
      </c>
      <c r="F98" s="3"/>
      <c r="G98" s="3"/>
      <c r="H98" s="3"/>
      <c r="I98" s="3"/>
      <c r="J98" s="3"/>
    </row>
    <row r="99" spans="1:10" ht="14.25" x14ac:dyDescent="0.15">
      <c r="A99" s="42" t="s">
        <v>4</v>
      </c>
      <c r="B99" s="1">
        <f>B98+1</f>
        <v>41541</v>
      </c>
      <c r="C99" s="3" t="str">
        <f t="shared" si="4"/>
        <v>火</v>
      </c>
      <c r="D99" s="3">
        <f>IF(C99="月",1,0)</f>
        <v>0</v>
      </c>
      <c r="E99" s="1" t="str">
        <f t="shared" ca="1" si="5"/>
        <v/>
      </c>
      <c r="F99" s="3"/>
      <c r="G99" s="3"/>
      <c r="H99" s="3"/>
      <c r="I99" s="3"/>
      <c r="J99" s="3"/>
    </row>
    <row r="100" spans="1:10" ht="14.25" x14ac:dyDescent="0.15">
      <c r="A100" s="42" t="s">
        <v>15</v>
      </c>
      <c r="B100" s="1">
        <f>(DATE(B1-1+2,10,1)-(WEEKDAY(DATE(B1-1+2,10,1),2)-1))
+7*(1+(MONTH(DATE(B1-1+2,10,1)-(WEEKDAY(DATE(B1-1+2,10,1),2)-1))=9))</f>
        <v>41561</v>
      </c>
      <c r="C100" s="3" t="str">
        <f t="shared" si="4"/>
        <v>月</v>
      </c>
      <c r="D100" s="3">
        <v>1</v>
      </c>
      <c r="E100" s="1">
        <f t="shared" ca="1" si="5"/>
        <v>41561</v>
      </c>
      <c r="F100" s="3"/>
      <c r="G100" s="3"/>
      <c r="H100" s="3"/>
      <c r="I100" s="3"/>
      <c r="J100" s="3"/>
    </row>
    <row r="101" spans="1:10" ht="14.25" x14ac:dyDescent="0.15">
      <c r="A101" s="42" t="s">
        <v>4</v>
      </c>
      <c r="B101" s="1">
        <f>B100+1</f>
        <v>41562</v>
      </c>
      <c r="C101" s="3" t="str">
        <f t="shared" si="4"/>
        <v>火</v>
      </c>
      <c r="D101" s="3">
        <f>IF(C101="月",1,0)</f>
        <v>0</v>
      </c>
      <c r="E101" s="1" t="str">
        <f t="shared" ca="1" si="5"/>
        <v/>
      </c>
      <c r="F101" s="3"/>
      <c r="G101" s="3"/>
      <c r="H101" s="3"/>
      <c r="I101" s="3"/>
      <c r="J101" s="3"/>
    </row>
    <row r="102" spans="1:10" ht="14.25" x14ac:dyDescent="0.15">
      <c r="A102" s="42" t="s">
        <v>16</v>
      </c>
      <c r="B102" s="1">
        <f>DATE(B1-1+2,11,3)</f>
        <v>41581</v>
      </c>
      <c r="C102" s="3" t="str">
        <f t="shared" si="4"/>
        <v>日</v>
      </c>
      <c r="D102" s="3">
        <v>1</v>
      </c>
      <c r="E102" s="1">
        <f t="shared" ca="1" si="5"/>
        <v>41581</v>
      </c>
      <c r="F102" s="3"/>
      <c r="G102" s="3"/>
      <c r="H102" s="3"/>
      <c r="I102" s="3"/>
      <c r="J102" s="3"/>
    </row>
    <row r="103" spans="1:10" ht="14.25" x14ac:dyDescent="0.15">
      <c r="A103" s="42" t="s">
        <v>4</v>
      </c>
      <c r="B103" s="1">
        <f>B102+1</f>
        <v>41582</v>
      </c>
      <c r="C103" s="3" t="str">
        <f t="shared" si="4"/>
        <v>月</v>
      </c>
      <c r="D103" s="3">
        <f>IF(C103="月",1,0)</f>
        <v>1</v>
      </c>
      <c r="E103" s="1">
        <f t="shared" ca="1" si="5"/>
        <v>41582</v>
      </c>
      <c r="F103" s="3"/>
      <c r="G103" s="3"/>
      <c r="H103" s="3"/>
      <c r="I103" s="3"/>
      <c r="J103" s="3"/>
    </row>
    <row r="104" spans="1:10" ht="14.25" x14ac:dyDescent="0.15">
      <c r="A104" s="42" t="s">
        <v>17</v>
      </c>
      <c r="B104" s="1">
        <f>DATE(B1-1+2,11,23)</f>
        <v>41601</v>
      </c>
      <c r="C104" s="3" t="str">
        <f t="shared" si="4"/>
        <v>土</v>
      </c>
      <c r="D104" s="3">
        <v>1</v>
      </c>
      <c r="E104" s="1">
        <f t="shared" ca="1" si="5"/>
        <v>41601</v>
      </c>
      <c r="F104" s="3"/>
      <c r="G104" s="3"/>
      <c r="H104" s="3"/>
      <c r="I104" s="3"/>
      <c r="J104" s="3"/>
    </row>
    <row r="105" spans="1:10" ht="14.25" x14ac:dyDescent="0.15">
      <c r="A105" s="42" t="s">
        <v>4</v>
      </c>
      <c r="B105" s="1">
        <f>B104+1</f>
        <v>41602</v>
      </c>
      <c r="C105" s="3" t="str">
        <f t="shared" si="4"/>
        <v>日</v>
      </c>
      <c r="D105" s="3">
        <f>IF(C105="月",1,0)</f>
        <v>0</v>
      </c>
      <c r="E105" s="1" t="str">
        <f t="shared" ca="1" si="5"/>
        <v/>
      </c>
      <c r="F105" s="3"/>
      <c r="G105" s="3"/>
      <c r="H105" s="3"/>
      <c r="I105" s="3"/>
      <c r="J105" s="3"/>
    </row>
    <row r="106" spans="1:10" ht="14.25" x14ac:dyDescent="0.15">
      <c r="A106" s="42" t="s">
        <v>18</v>
      </c>
      <c r="B106" s="1">
        <f>DATE(B1-1+2,12,23)</f>
        <v>41631</v>
      </c>
      <c r="C106" s="3" t="str">
        <f t="shared" si="4"/>
        <v>月</v>
      </c>
      <c r="D106" s="3">
        <v>1</v>
      </c>
      <c r="E106" s="1">
        <f t="shared" ca="1" si="5"/>
        <v>41631</v>
      </c>
      <c r="F106" s="3"/>
      <c r="G106" s="3"/>
      <c r="H106" s="3"/>
      <c r="I106" s="3"/>
      <c r="J106" s="3"/>
    </row>
    <row r="107" spans="1:10" ht="14.25" x14ac:dyDescent="0.15">
      <c r="A107" s="42" t="s">
        <v>4</v>
      </c>
      <c r="B107" s="1">
        <f>B106+1</f>
        <v>41632</v>
      </c>
      <c r="C107" s="3" t="str">
        <f t="shared" si="4"/>
        <v>火</v>
      </c>
      <c r="D107" s="3">
        <f>IF(C107="月",1,0)</f>
        <v>0</v>
      </c>
      <c r="E107" s="1" t="str">
        <f t="shared" ca="1" si="5"/>
        <v/>
      </c>
      <c r="F107" s="3"/>
      <c r="G107" s="3"/>
      <c r="H107" s="3"/>
      <c r="I107" s="3"/>
      <c r="J107" s="3"/>
    </row>
    <row r="108" spans="1:10" ht="14.25" x14ac:dyDescent="0.15">
      <c r="A108" s="42" t="s">
        <v>19</v>
      </c>
      <c r="B108" s="1">
        <f>DATE(B1-1+2,12,30)</f>
        <v>41638</v>
      </c>
      <c r="C108" s="3" t="str">
        <f>TEXT(B108,"aaa")</f>
        <v>月</v>
      </c>
      <c r="D108" s="3">
        <v>1</v>
      </c>
      <c r="E108" s="1">
        <f ca="1">IF(AND(CELL("type",F108)&lt;&gt;"b",F108=1),B108,IF(AND(CELL("type",F108)&lt;&gt;"b",F108=0),"",IF(D108=1,B108,"")))</f>
        <v>41638</v>
      </c>
      <c r="F108" s="3"/>
      <c r="G108" s="3"/>
      <c r="H108" s="3"/>
      <c r="I108" s="3"/>
      <c r="J108" s="3"/>
    </row>
    <row r="109" spans="1:10" ht="14.25" x14ac:dyDescent="0.15">
      <c r="A109" s="42" t="s">
        <v>19</v>
      </c>
      <c r="B109" s="1">
        <f>DATE(B1-1+2,12,31)</f>
        <v>41639</v>
      </c>
      <c r="C109" s="3" t="str">
        <f>TEXT(B109,"aaa")</f>
        <v>火</v>
      </c>
      <c r="D109" s="3">
        <v>1</v>
      </c>
      <c r="E109" s="1">
        <f ca="1">IF(AND(CELL("type",F109)&lt;&gt;"b",F109=1),B109,IF(AND(CELL("type",F109)&lt;&gt;"b",F109=0),"",IF(D109=1,B109,"")))</f>
        <v>41639</v>
      </c>
      <c r="F109" s="3"/>
      <c r="G109" s="3"/>
      <c r="H109" s="3"/>
      <c r="I109" s="3"/>
      <c r="J109" s="3"/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 x14ac:dyDescent="0.15"/>
  <cols>
    <col min="2" max="2" width="21.625" customWidth="1"/>
  </cols>
  <sheetData>
    <row r="1" spans="1:2" ht="15.75" thickTop="1" thickBot="1" x14ac:dyDescent="0.2">
      <c r="A1" s="63" t="s">
        <v>23</v>
      </c>
      <c r="B1" s="64" t="s">
        <v>24</v>
      </c>
    </row>
    <row r="2" spans="1:2" ht="14.25" thickTop="1" x14ac:dyDescent="0.15"/>
  </sheetData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20"/>
  <sheetViews>
    <sheetView showGridLines="0" view="pageBreakPreview" zoomScaleNormal="100" workbookViewId="0">
      <pane ySplit="10" topLeftCell="A11" activePane="bottomLeft" state="frozen"/>
      <selection pane="bottomLeft" activeCell="H3" sqref="H3:N7"/>
    </sheetView>
  </sheetViews>
  <sheetFormatPr defaultRowHeight="14.25" x14ac:dyDescent="0.15"/>
  <cols>
    <col min="1" max="21" width="4.625" style="3" customWidth="1"/>
    <col min="22" max="22" width="9" style="3"/>
    <col min="23" max="23" width="10.625" style="3" customWidth="1"/>
    <col min="24" max="24" width="9" style="3"/>
    <col min="25" max="25" width="11" style="3" bestFit="1" customWidth="1"/>
    <col min="26" max="26" width="9" style="3"/>
    <col min="27" max="27" width="9.125" style="3" bestFit="1" customWidth="1"/>
    <col min="28" max="28" width="10.5" style="3" bestFit="1" customWidth="1"/>
    <col min="29" max="16384" width="9" style="3"/>
  </cols>
  <sheetData>
    <row r="1" spans="1:23" ht="34.5" x14ac:dyDescent="0.15">
      <c r="A1" s="225">
        <f>C1</f>
        <v>40878</v>
      </c>
      <c r="B1" s="225"/>
      <c r="C1" s="226">
        <f>DATE(YEAR(H3),MONTH(H3)-1,1)</f>
        <v>40878</v>
      </c>
      <c r="D1" s="226"/>
      <c r="E1" s="226"/>
      <c r="F1" s="17"/>
      <c r="G1" s="17"/>
      <c r="I1" s="236">
        <f>H3</f>
        <v>40909</v>
      </c>
      <c r="J1" s="236"/>
      <c r="K1" s="236"/>
      <c r="L1" s="236"/>
      <c r="M1" s="236"/>
      <c r="N1" s="17"/>
      <c r="O1" s="225">
        <f>Q1</f>
        <v>40940</v>
      </c>
      <c r="P1" s="225"/>
      <c r="Q1" s="226">
        <f>DATE(YEAR(H3),MONTH(H3)+1,1)</f>
        <v>40940</v>
      </c>
      <c r="R1" s="226"/>
      <c r="S1" s="226"/>
      <c r="T1" s="17"/>
      <c r="U1" s="17"/>
      <c r="W1" s="1" t="str">
        <f>IF(INDEX(Holiday!$E:$E,ROW(),1)=0,"",INDEX(Holiday!$E:$E,ROW(),1))</f>
        <v/>
      </c>
    </row>
    <row r="2" spans="1:23" ht="15" customHeight="1" x14ac:dyDescent="0.15">
      <c r="A2" s="21">
        <f t="shared" ref="A2:G2" si="0">A3</f>
        <v>40874</v>
      </c>
      <c r="B2" s="22">
        <f t="shared" si="0"/>
        <v>40875</v>
      </c>
      <c r="C2" s="22">
        <f t="shared" si="0"/>
        <v>40876</v>
      </c>
      <c r="D2" s="22">
        <f t="shared" si="0"/>
        <v>40877</v>
      </c>
      <c r="E2" s="22">
        <f t="shared" si="0"/>
        <v>40878</v>
      </c>
      <c r="F2" s="22">
        <f t="shared" si="0"/>
        <v>40879</v>
      </c>
      <c r="G2" s="23">
        <f t="shared" si="0"/>
        <v>40880</v>
      </c>
      <c r="H2" s="16"/>
      <c r="I2" s="236"/>
      <c r="J2" s="236"/>
      <c r="K2" s="236"/>
      <c r="L2" s="236"/>
      <c r="M2" s="236"/>
      <c r="N2" s="16"/>
      <c r="O2" s="21">
        <f t="shared" ref="O2:U2" si="1">O3</f>
        <v>40937</v>
      </c>
      <c r="P2" s="22">
        <f t="shared" si="1"/>
        <v>40938</v>
      </c>
      <c r="Q2" s="22">
        <f t="shared" si="1"/>
        <v>40939</v>
      </c>
      <c r="R2" s="22">
        <f t="shared" si="1"/>
        <v>40940</v>
      </c>
      <c r="S2" s="22">
        <f t="shared" si="1"/>
        <v>40941</v>
      </c>
      <c r="T2" s="22">
        <f t="shared" si="1"/>
        <v>40942</v>
      </c>
      <c r="U2" s="23">
        <f t="shared" si="1"/>
        <v>40943</v>
      </c>
      <c r="W2" s="1" t="str">
        <f>IF(INDEX(Holiday!$E:$E,ROW(),1)=0,"",INDEX(Holiday!$E:$E,ROW(),1))</f>
        <v/>
      </c>
    </row>
    <row r="3" spans="1:23" ht="30" customHeight="1" x14ac:dyDescent="0.15">
      <c r="A3" s="24">
        <f>DATE(YEAR(C1),MONTH(C1),1)-WEEKDAY(DATE(YEAR(C1),MONTH(C1),1))+1</f>
        <v>40874</v>
      </c>
      <c r="B3" s="25">
        <f t="shared" ref="B3:G8" si="2">A3+1</f>
        <v>40875</v>
      </c>
      <c r="C3" s="25">
        <f t="shared" si="2"/>
        <v>40876</v>
      </c>
      <c r="D3" s="25">
        <f t="shared" si="2"/>
        <v>40877</v>
      </c>
      <c r="E3" s="25">
        <f t="shared" si="2"/>
        <v>40878</v>
      </c>
      <c r="F3" s="25">
        <f t="shared" si="2"/>
        <v>40879</v>
      </c>
      <c r="G3" s="26">
        <f t="shared" si="2"/>
        <v>40880</v>
      </c>
      <c r="H3" s="233">
        <f>DATE(Holiday!B1,Holiday!B2,1)</f>
        <v>40909</v>
      </c>
      <c r="I3" s="233"/>
      <c r="J3" s="233"/>
      <c r="K3" s="233"/>
      <c r="L3" s="233"/>
      <c r="M3" s="233"/>
      <c r="N3" s="233"/>
      <c r="O3" s="24">
        <f>DATE(YEAR(Q1),MONTH(Q1),1)-WEEKDAY(DATE(YEAR(Q1),MONTH(Q1),1))+1</f>
        <v>40937</v>
      </c>
      <c r="P3" s="25">
        <f t="shared" ref="P3:U8" si="3">O3+1</f>
        <v>40938</v>
      </c>
      <c r="Q3" s="25">
        <f t="shared" si="3"/>
        <v>40939</v>
      </c>
      <c r="R3" s="25">
        <f t="shared" si="3"/>
        <v>40940</v>
      </c>
      <c r="S3" s="25">
        <f t="shared" si="3"/>
        <v>40941</v>
      </c>
      <c r="T3" s="25">
        <f t="shared" si="3"/>
        <v>40942</v>
      </c>
      <c r="U3" s="26">
        <f t="shared" si="3"/>
        <v>40943</v>
      </c>
      <c r="W3" s="1" t="str">
        <f>IF(INDEX(Holiday!$E:$E,ROW(),1)=0,"",INDEX(Holiday!$E:$E,ROW(),1))</f>
        <v/>
      </c>
    </row>
    <row r="4" spans="1:23" ht="30" customHeight="1" x14ac:dyDescent="0.15">
      <c r="A4" s="24">
        <f>G3+1</f>
        <v>40881</v>
      </c>
      <c r="B4" s="25">
        <f t="shared" si="2"/>
        <v>40882</v>
      </c>
      <c r="C4" s="25">
        <f t="shared" si="2"/>
        <v>40883</v>
      </c>
      <c r="D4" s="25">
        <f t="shared" si="2"/>
        <v>40884</v>
      </c>
      <c r="E4" s="25">
        <f t="shared" si="2"/>
        <v>40885</v>
      </c>
      <c r="F4" s="25">
        <f t="shared" si="2"/>
        <v>40886</v>
      </c>
      <c r="G4" s="26">
        <f t="shared" si="2"/>
        <v>40887</v>
      </c>
      <c r="H4" s="233"/>
      <c r="I4" s="233"/>
      <c r="J4" s="233"/>
      <c r="K4" s="233"/>
      <c r="L4" s="233"/>
      <c r="M4" s="233"/>
      <c r="N4" s="233"/>
      <c r="O4" s="24">
        <f>U3+1</f>
        <v>40944</v>
      </c>
      <c r="P4" s="25">
        <f t="shared" si="3"/>
        <v>40945</v>
      </c>
      <c r="Q4" s="25">
        <f t="shared" si="3"/>
        <v>40946</v>
      </c>
      <c r="R4" s="25">
        <f t="shared" si="3"/>
        <v>40947</v>
      </c>
      <c r="S4" s="25">
        <f t="shared" si="3"/>
        <v>40948</v>
      </c>
      <c r="T4" s="25">
        <f t="shared" si="3"/>
        <v>40949</v>
      </c>
      <c r="U4" s="26">
        <f t="shared" si="3"/>
        <v>40950</v>
      </c>
      <c r="W4" s="1" t="str">
        <f>IF(INDEX(Holiday!$E:$E,ROW(),1)=0,"",INDEX(Holiday!$E:$E,ROW(),1))</f>
        <v/>
      </c>
    </row>
    <row r="5" spans="1:23" ht="30" customHeight="1" x14ac:dyDescent="0.15">
      <c r="A5" s="24">
        <f>G4+1</f>
        <v>40888</v>
      </c>
      <c r="B5" s="25">
        <f t="shared" si="2"/>
        <v>40889</v>
      </c>
      <c r="C5" s="25">
        <f t="shared" si="2"/>
        <v>40890</v>
      </c>
      <c r="D5" s="25">
        <f t="shared" si="2"/>
        <v>40891</v>
      </c>
      <c r="E5" s="25">
        <f t="shared" si="2"/>
        <v>40892</v>
      </c>
      <c r="F5" s="25">
        <f t="shared" si="2"/>
        <v>40893</v>
      </c>
      <c r="G5" s="26">
        <f t="shared" si="2"/>
        <v>40894</v>
      </c>
      <c r="H5" s="233"/>
      <c r="I5" s="233"/>
      <c r="J5" s="233"/>
      <c r="K5" s="233"/>
      <c r="L5" s="233"/>
      <c r="M5" s="233"/>
      <c r="N5" s="233"/>
      <c r="O5" s="24">
        <f>U4+1</f>
        <v>40951</v>
      </c>
      <c r="P5" s="25">
        <f t="shared" si="3"/>
        <v>40952</v>
      </c>
      <c r="Q5" s="25">
        <f t="shared" si="3"/>
        <v>40953</v>
      </c>
      <c r="R5" s="25">
        <f t="shared" si="3"/>
        <v>40954</v>
      </c>
      <c r="S5" s="25">
        <f t="shared" si="3"/>
        <v>40955</v>
      </c>
      <c r="T5" s="25">
        <f t="shared" si="3"/>
        <v>40956</v>
      </c>
      <c r="U5" s="26">
        <f t="shared" si="3"/>
        <v>40957</v>
      </c>
      <c r="W5" s="1" t="str">
        <f>IF(INDEX(Holiday!$E:$E,ROW(),1)=0,"",INDEX(Holiday!$E:$E,ROW(),1))</f>
        <v/>
      </c>
    </row>
    <row r="6" spans="1:23" ht="30" customHeight="1" x14ac:dyDescent="0.15">
      <c r="A6" s="24">
        <f>G5+1</f>
        <v>40895</v>
      </c>
      <c r="B6" s="25">
        <f t="shared" si="2"/>
        <v>40896</v>
      </c>
      <c r="C6" s="25">
        <f t="shared" si="2"/>
        <v>40897</v>
      </c>
      <c r="D6" s="25">
        <f t="shared" si="2"/>
        <v>40898</v>
      </c>
      <c r="E6" s="25">
        <f t="shared" si="2"/>
        <v>40899</v>
      </c>
      <c r="F6" s="25">
        <f t="shared" si="2"/>
        <v>40900</v>
      </c>
      <c r="G6" s="26">
        <f t="shared" si="2"/>
        <v>40901</v>
      </c>
      <c r="H6" s="233"/>
      <c r="I6" s="233"/>
      <c r="J6" s="233"/>
      <c r="K6" s="233"/>
      <c r="L6" s="233"/>
      <c r="M6" s="233"/>
      <c r="N6" s="233"/>
      <c r="O6" s="24">
        <f>U5+1</f>
        <v>40958</v>
      </c>
      <c r="P6" s="25">
        <f t="shared" si="3"/>
        <v>40959</v>
      </c>
      <c r="Q6" s="25">
        <f t="shared" si="3"/>
        <v>40960</v>
      </c>
      <c r="R6" s="25">
        <f t="shared" si="3"/>
        <v>40961</v>
      </c>
      <c r="S6" s="25">
        <f t="shared" si="3"/>
        <v>40962</v>
      </c>
      <c r="T6" s="25">
        <f t="shared" si="3"/>
        <v>40963</v>
      </c>
      <c r="U6" s="26">
        <f t="shared" si="3"/>
        <v>40964</v>
      </c>
      <c r="W6" s="1" t="str">
        <f>IF(INDEX(Holiday!$E:$E,ROW(),1)=0,"",INDEX(Holiday!$E:$E,ROW(),1))</f>
        <v/>
      </c>
    </row>
    <row r="7" spans="1:23" ht="30" customHeight="1" x14ac:dyDescent="0.15">
      <c r="A7" s="24">
        <f>G6+1</f>
        <v>40902</v>
      </c>
      <c r="B7" s="25">
        <f t="shared" si="2"/>
        <v>40903</v>
      </c>
      <c r="C7" s="25">
        <f t="shared" si="2"/>
        <v>40904</v>
      </c>
      <c r="D7" s="25">
        <f t="shared" si="2"/>
        <v>40905</v>
      </c>
      <c r="E7" s="25">
        <f t="shared" si="2"/>
        <v>40906</v>
      </c>
      <c r="F7" s="25">
        <f t="shared" si="2"/>
        <v>40907</v>
      </c>
      <c r="G7" s="26">
        <f t="shared" si="2"/>
        <v>40908</v>
      </c>
      <c r="H7" s="233"/>
      <c r="I7" s="233"/>
      <c r="J7" s="233"/>
      <c r="K7" s="233"/>
      <c r="L7" s="233"/>
      <c r="M7" s="233"/>
      <c r="N7" s="233"/>
      <c r="O7" s="24">
        <f>U6+1</f>
        <v>40965</v>
      </c>
      <c r="P7" s="25">
        <f t="shared" si="3"/>
        <v>40966</v>
      </c>
      <c r="Q7" s="25">
        <f t="shared" si="3"/>
        <v>40967</v>
      </c>
      <c r="R7" s="25">
        <f t="shared" si="3"/>
        <v>40968</v>
      </c>
      <c r="S7" s="25">
        <f t="shared" si="3"/>
        <v>40969</v>
      </c>
      <c r="T7" s="25">
        <f t="shared" si="3"/>
        <v>40970</v>
      </c>
      <c r="U7" s="26">
        <f t="shared" si="3"/>
        <v>40971</v>
      </c>
      <c r="W7" s="1" t="str">
        <f>IF(INDEX(Holiday!$E:$E,ROW(),1)=0,"",INDEX(Holiday!$E:$E,ROW(),1))</f>
        <v/>
      </c>
    </row>
    <row r="8" spans="1:23" ht="30" customHeight="1" x14ac:dyDescent="0.15">
      <c r="A8" s="24">
        <f>G7+1</f>
        <v>40909</v>
      </c>
      <c r="B8" s="25">
        <f t="shared" si="2"/>
        <v>40910</v>
      </c>
      <c r="C8" s="25">
        <f t="shared" si="2"/>
        <v>40911</v>
      </c>
      <c r="D8" s="25">
        <f t="shared" si="2"/>
        <v>40912</v>
      </c>
      <c r="E8" s="25">
        <f t="shared" si="2"/>
        <v>40913</v>
      </c>
      <c r="F8" s="25">
        <f t="shared" si="2"/>
        <v>40914</v>
      </c>
      <c r="G8" s="26">
        <f t="shared" si="2"/>
        <v>40915</v>
      </c>
      <c r="H8" s="17"/>
      <c r="I8" s="235">
        <f>H3</f>
        <v>40909</v>
      </c>
      <c r="J8" s="235"/>
      <c r="K8" s="235"/>
      <c r="L8" s="235"/>
      <c r="M8" s="235"/>
      <c r="N8" s="17"/>
      <c r="O8" s="24">
        <f>U7+1</f>
        <v>40972</v>
      </c>
      <c r="P8" s="25">
        <f t="shared" si="3"/>
        <v>40973</v>
      </c>
      <c r="Q8" s="25">
        <f t="shared" si="3"/>
        <v>40974</v>
      </c>
      <c r="R8" s="25">
        <f t="shared" si="3"/>
        <v>40975</v>
      </c>
      <c r="S8" s="25">
        <f t="shared" si="3"/>
        <v>40976</v>
      </c>
      <c r="T8" s="25">
        <f t="shared" si="3"/>
        <v>40977</v>
      </c>
      <c r="U8" s="26">
        <f t="shared" si="3"/>
        <v>40978</v>
      </c>
      <c r="W8" s="1" t="str">
        <f>IF(INDEX(Holiday!$E:$E,ROW(),1)=0,"",INDEX(Holiday!$E:$E,ROW(),1))</f>
        <v/>
      </c>
    </row>
    <row r="9" spans="1:23" x14ac:dyDescent="0.15">
      <c r="A9" s="14"/>
      <c r="B9" s="14"/>
      <c r="C9" s="14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W9" s="1" t="str">
        <f>IF(INDEX(Holiday!$E:$E,ROW(),1)=0,"",INDEX(Holiday!$E:$E,ROW(),1))</f>
        <v/>
      </c>
    </row>
    <row r="10" spans="1:23" ht="21.95" customHeight="1" x14ac:dyDescent="0.15">
      <c r="A10" s="227">
        <f>A11</f>
        <v>40909</v>
      </c>
      <c r="B10" s="228"/>
      <c r="C10" s="229"/>
      <c r="D10" s="230">
        <f>D11</f>
        <v>40910</v>
      </c>
      <c r="E10" s="230"/>
      <c r="F10" s="231"/>
      <c r="G10" s="232">
        <f>G11</f>
        <v>40911</v>
      </c>
      <c r="H10" s="230"/>
      <c r="I10" s="231"/>
      <c r="J10" s="230">
        <f>J11</f>
        <v>40912</v>
      </c>
      <c r="K10" s="230"/>
      <c r="L10" s="231"/>
      <c r="M10" s="232">
        <f>M11</f>
        <v>40913</v>
      </c>
      <c r="N10" s="230"/>
      <c r="O10" s="231"/>
      <c r="P10" s="230">
        <f>P11</f>
        <v>40914</v>
      </c>
      <c r="Q10" s="230"/>
      <c r="R10" s="231"/>
      <c r="S10" s="237">
        <f>S11</f>
        <v>40915</v>
      </c>
      <c r="T10" s="238"/>
      <c r="U10" s="239"/>
      <c r="W10" s="1" t="str">
        <f>IF(INDEX(Holiday!$E:$E,ROW(),1)=0,"",INDEX(Holiday!$E:$E,ROW(),1))</f>
        <v/>
      </c>
    </row>
    <row r="11" spans="1:23" ht="50.1" customHeight="1" x14ac:dyDescent="0.15">
      <c r="A11" s="220">
        <f>DATE(YEAR($H$3),MONTH($H$3),1)-WEEKDAY(DATE(YEAR(H3),MONTH(H3),1))+1</f>
        <v>40909</v>
      </c>
      <c r="B11" s="221"/>
      <c r="C11" s="222"/>
      <c r="D11" s="216">
        <f>A11+1</f>
        <v>40910</v>
      </c>
      <c r="E11" s="216"/>
      <c r="F11" s="216"/>
      <c r="G11" s="223">
        <f>D11+1</f>
        <v>40911</v>
      </c>
      <c r="H11" s="216"/>
      <c r="I11" s="224"/>
      <c r="J11" s="216">
        <f>G11+1</f>
        <v>40912</v>
      </c>
      <c r="K11" s="216"/>
      <c r="L11" s="216"/>
      <c r="M11" s="223">
        <f>J11+1</f>
        <v>40913</v>
      </c>
      <c r="N11" s="216"/>
      <c r="O11" s="224"/>
      <c r="P11" s="216">
        <f>M11+1</f>
        <v>40914</v>
      </c>
      <c r="Q11" s="216"/>
      <c r="R11" s="216"/>
      <c r="S11" s="217">
        <f>P11+1</f>
        <v>40915</v>
      </c>
      <c r="T11" s="218"/>
      <c r="U11" s="219"/>
      <c r="W11" s="1">
        <f ca="1">IF(INDEX(Holiday!$E:$E,ROW(),1)=0,"",INDEX(Holiday!$E:$E,ROW(),1))</f>
        <v>40544</v>
      </c>
    </row>
    <row r="12" spans="1:23" ht="15" customHeight="1" x14ac:dyDescent="0.15">
      <c r="A12" s="27"/>
      <c r="B12" s="28"/>
      <c r="C12" s="29"/>
      <c r="D12" s="28"/>
      <c r="E12" s="28"/>
      <c r="F12" s="28"/>
      <c r="G12" s="27"/>
      <c r="H12" s="28"/>
      <c r="I12" s="29"/>
      <c r="J12" s="28"/>
      <c r="K12" s="28"/>
      <c r="L12" s="28"/>
      <c r="M12" s="27"/>
      <c r="N12" s="28"/>
      <c r="O12" s="29"/>
      <c r="P12" s="28"/>
      <c r="Q12" s="28"/>
      <c r="R12" s="28"/>
      <c r="S12" s="27"/>
      <c r="T12" s="30"/>
      <c r="U12" s="31"/>
      <c r="W12" s="1">
        <f ca="1">IF(INDEX(Holiday!$E:$E,ROW(),1)=0,"",INDEX(Holiday!$E:$E,ROW(),1))</f>
        <v>40545</v>
      </c>
    </row>
    <row r="13" spans="1:23" ht="15" customHeight="1" x14ac:dyDescent="0.15">
      <c r="A13" s="27"/>
      <c r="B13" s="28"/>
      <c r="C13" s="29"/>
      <c r="D13" s="28"/>
      <c r="E13" s="28"/>
      <c r="F13" s="28"/>
      <c r="G13" s="27"/>
      <c r="H13" s="28"/>
      <c r="I13" s="29"/>
      <c r="J13" s="28"/>
      <c r="K13" s="28"/>
      <c r="L13" s="28"/>
      <c r="M13" s="27"/>
      <c r="N13" s="28"/>
      <c r="O13" s="29"/>
      <c r="P13" s="28"/>
      <c r="Q13" s="28"/>
      <c r="R13" s="28"/>
      <c r="S13" s="27"/>
      <c r="T13" s="30"/>
      <c r="U13" s="31"/>
      <c r="W13" s="1">
        <f ca="1">IF(INDEX(Holiday!$E:$E,ROW(),1)=0,"",INDEX(Holiday!$E:$E,ROW(),1))</f>
        <v>40546</v>
      </c>
    </row>
    <row r="14" spans="1:23" ht="15" customHeight="1" x14ac:dyDescent="0.15">
      <c r="A14" s="32"/>
      <c r="B14" s="33"/>
      <c r="C14" s="34"/>
      <c r="D14" s="33"/>
      <c r="E14" s="33"/>
      <c r="F14" s="33"/>
      <c r="G14" s="32"/>
      <c r="H14" s="33"/>
      <c r="I14" s="34"/>
      <c r="J14" s="33"/>
      <c r="K14" s="33"/>
      <c r="L14" s="33"/>
      <c r="M14" s="32"/>
      <c r="N14" s="33"/>
      <c r="O14" s="34"/>
      <c r="P14" s="33"/>
      <c r="Q14" s="33"/>
      <c r="R14" s="33"/>
      <c r="S14" s="32"/>
      <c r="T14" s="35"/>
      <c r="U14" s="36"/>
      <c r="W14" s="1" t="str">
        <f ca="1">IF(INDEX(Holiday!$E:$E,ROW(),1)=0,"",INDEX(Holiday!$E:$E,ROW(),1))</f>
        <v/>
      </c>
    </row>
    <row r="15" spans="1:23" ht="50.1" customHeight="1" x14ac:dyDescent="0.15">
      <c r="A15" s="220">
        <f>S11+1</f>
        <v>40916</v>
      </c>
      <c r="B15" s="221"/>
      <c r="C15" s="222"/>
      <c r="D15" s="216">
        <f>A15+1</f>
        <v>40917</v>
      </c>
      <c r="E15" s="216"/>
      <c r="F15" s="216"/>
      <c r="G15" s="223">
        <f>D15+1</f>
        <v>40918</v>
      </c>
      <c r="H15" s="216"/>
      <c r="I15" s="224"/>
      <c r="J15" s="216">
        <f>G15+1</f>
        <v>40919</v>
      </c>
      <c r="K15" s="216"/>
      <c r="L15" s="216"/>
      <c r="M15" s="223">
        <f>J15+1</f>
        <v>40920</v>
      </c>
      <c r="N15" s="216"/>
      <c r="O15" s="224"/>
      <c r="P15" s="216">
        <f>M15+1</f>
        <v>40921</v>
      </c>
      <c r="Q15" s="216"/>
      <c r="R15" s="216"/>
      <c r="S15" s="217">
        <f>P15+1</f>
        <v>40922</v>
      </c>
      <c r="T15" s="218"/>
      <c r="U15" s="219"/>
      <c r="W15" s="1">
        <f ca="1">IF(INDEX(Holiday!$E:$E,ROW(),1)=0,"",INDEX(Holiday!$E:$E,ROW(),1))</f>
        <v>40553</v>
      </c>
    </row>
    <row r="16" spans="1:23" ht="15" customHeight="1" x14ac:dyDescent="0.15">
      <c r="A16" s="27"/>
      <c r="B16" s="28"/>
      <c r="C16" s="29"/>
      <c r="D16" s="28"/>
      <c r="E16" s="28"/>
      <c r="F16" s="28"/>
      <c r="G16" s="27"/>
      <c r="H16" s="28"/>
      <c r="I16" s="29"/>
      <c r="J16" s="28"/>
      <c r="K16" s="28"/>
      <c r="L16" s="28"/>
      <c r="M16" s="27"/>
      <c r="N16" s="28"/>
      <c r="O16" s="29"/>
      <c r="P16" s="28"/>
      <c r="Q16" s="28"/>
      <c r="R16" s="28"/>
      <c r="S16" s="27"/>
      <c r="T16" s="30"/>
      <c r="U16" s="31"/>
      <c r="W16" s="1" t="str">
        <f ca="1">IF(INDEX(Holiday!$E:$E,ROW(),1)=0,"",INDEX(Holiday!$E:$E,ROW(),1))</f>
        <v/>
      </c>
    </row>
    <row r="17" spans="1:23" ht="15" customHeight="1" x14ac:dyDescent="0.15">
      <c r="A17" s="27"/>
      <c r="B17" s="28"/>
      <c r="C17" s="29"/>
      <c r="D17" s="28"/>
      <c r="E17" s="28"/>
      <c r="F17" s="28"/>
      <c r="G17" s="27"/>
      <c r="H17" s="28"/>
      <c r="I17" s="29"/>
      <c r="J17" s="28"/>
      <c r="K17" s="28"/>
      <c r="L17" s="28"/>
      <c r="M17" s="27"/>
      <c r="N17" s="28"/>
      <c r="O17" s="29"/>
      <c r="P17" s="28"/>
      <c r="Q17" s="28"/>
      <c r="R17" s="28"/>
      <c r="S17" s="27"/>
      <c r="T17" s="30"/>
      <c r="U17" s="31"/>
      <c r="W17" s="1">
        <f ca="1">IF(INDEX(Holiday!$E:$E,ROW(),1)=0,"",INDEX(Holiday!$E:$E,ROW(),1))</f>
        <v>40585</v>
      </c>
    </row>
    <row r="18" spans="1:23" ht="15" customHeight="1" x14ac:dyDescent="0.15">
      <c r="A18" s="32"/>
      <c r="B18" s="33"/>
      <c r="C18" s="34"/>
      <c r="D18" s="33"/>
      <c r="E18" s="33"/>
      <c r="F18" s="33"/>
      <c r="G18" s="32"/>
      <c r="H18" s="33"/>
      <c r="I18" s="34"/>
      <c r="J18" s="33"/>
      <c r="K18" s="33"/>
      <c r="L18" s="33"/>
      <c r="M18" s="32"/>
      <c r="N18" s="33"/>
      <c r="O18" s="34"/>
      <c r="P18" s="33"/>
      <c r="Q18" s="33"/>
      <c r="R18" s="33"/>
      <c r="S18" s="32"/>
      <c r="T18" s="35"/>
      <c r="U18" s="36"/>
      <c r="W18" s="1" t="str">
        <f ca="1">IF(INDEX(Holiday!$E:$E,ROW(),1)=0,"",INDEX(Holiday!$E:$E,ROW(),1))</f>
        <v/>
      </c>
    </row>
    <row r="19" spans="1:23" ht="50.1" customHeight="1" x14ac:dyDescent="0.15">
      <c r="A19" s="220">
        <f>S15+1</f>
        <v>40923</v>
      </c>
      <c r="B19" s="221"/>
      <c r="C19" s="222"/>
      <c r="D19" s="216">
        <f>A19+1</f>
        <v>40924</v>
      </c>
      <c r="E19" s="216"/>
      <c r="F19" s="216"/>
      <c r="G19" s="223">
        <f>D19+1</f>
        <v>40925</v>
      </c>
      <c r="H19" s="216"/>
      <c r="I19" s="224"/>
      <c r="J19" s="216">
        <f>G19+1</f>
        <v>40926</v>
      </c>
      <c r="K19" s="216"/>
      <c r="L19" s="216"/>
      <c r="M19" s="223">
        <f>J19+1</f>
        <v>40927</v>
      </c>
      <c r="N19" s="216"/>
      <c r="O19" s="224"/>
      <c r="P19" s="216">
        <f>M19+1</f>
        <v>40928</v>
      </c>
      <c r="Q19" s="216"/>
      <c r="R19" s="216"/>
      <c r="S19" s="217">
        <f>P19+1</f>
        <v>40929</v>
      </c>
      <c r="T19" s="218"/>
      <c r="U19" s="219"/>
      <c r="W19" s="1">
        <f ca="1">IF(INDEX(Holiday!$E:$E,ROW(),1)=0,"",INDEX(Holiday!$E:$E,ROW(),1))</f>
        <v>40623</v>
      </c>
    </row>
    <row r="20" spans="1:23" ht="15" customHeight="1" x14ac:dyDescent="0.15">
      <c r="A20" s="27"/>
      <c r="B20" s="28"/>
      <c r="C20" s="29"/>
      <c r="D20" s="28"/>
      <c r="E20" s="28"/>
      <c r="F20" s="28"/>
      <c r="G20" s="27"/>
      <c r="H20" s="28"/>
      <c r="I20" s="29"/>
      <c r="J20" s="28"/>
      <c r="K20" s="28"/>
      <c r="L20" s="28"/>
      <c r="M20" s="27"/>
      <c r="N20" s="28"/>
      <c r="O20" s="29"/>
      <c r="P20" s="28"/>
      <c r="Q20" s="28"/>
      <c r="R20" s="28"/>
      <c r="S20" s="27"/>
      <c r="T20" s="30"/>
      <c r="U20" s="31"/>
      <c r="W20" s="1" t="str">
        <f ca="1">IF(INDEX(Holiday!$E:$E,ROW(),1)=0,"",INDEX(Holiday!$E:$E,ROW(),1))</f>
        <v/>
      </c>
    </row>
    <row r="21" spans="1:23" ht="15" customHeight="1" x14ac:dyDescent="0.15">
      <c r="A21" s="27"/>
      <c r="B21" s="28"/>
      <c r="C21" s="29"/>
      <c r="D21" s="28"/>
      <c r="E21" s="28"/>
      <c r="F21" s="28"/>
      <c r="G21" s="27"/>
      <c r="H21" s="28"/>
      <c r="I21" s="29"/>
      <c r="J21" s="28"/>
      <c r="K21" s="28"/>
      <c r="L21" s="28"/>
      <c r="M21" s="27"/>
      <c r="N21" s="28"/>
      <c r="O21" s="29"/>
      <c r="P21" s="28"/>
      <c r="Q21" s="28"/>
      <c r="R21" s="28"/>
      <c r="S21" s="27"/>
      <c r="T21" s="30"/>
      <c r="U21" s="31"/>
      <c r="W21" s="1">
        <f ca="1">IF(INDEX(Holiday!$E:$E,ROW(),1)=0,"",INDEX(Holiday!$E:$E,ROW(),1))</f>
        <v>40662</v>
      </c>
    </row>
    <row r="22" spans="1:23" ht="15" customHeight="1" x14ac:dyDescent="0.15">
      <c r="A22" s="32"/>
      <c r="B22" s="33"/>
      <c r="C22" s="34"/>
      <c r="D22" s="33"/>
      <c r="E22" s="33"/>
      <c r="F22" s="33"/>
      <c r="G22" s="32"/>
      <c r="H22" s="33"/>
      <c r="I22" s="34"/>
      <c r="J22" s="33"/>
      <c r="K22" s="33"/>
      <c r="L22" s="33"/>
      <c r="M22" s="32"/>
      <c r="N22" s="33"/>
      <c r="O22" s="34"/>
      <c r="P22" s="33"/>
      <c r="Q22" s="33"/>
      <c r="R22" s="33"/>
      <c r="S22" s="32"/>
      <c r="T22" s="35"/>
      <c r="U22" s="36"/>
      <c r="W22" s="1" t="str">
        <f ca="1">IF(INDEX(Holiday!$E:$E,ROW(),1)=0,"",INDEX(Holiday!$E:$E,ROW(),1))</f>
        <v/>
      </c>
    </row>
    <row r="23" spans="1:23" ht="50.1" customHeight="1" x14ac:dyDescent="0.15">
      <c r="A23" s="220">
        <f>S19+1</f>
        <v>40930</v>
      </c>
      <c r="B23" s="221"/>
      <c r="C23" s="222"/>
      <c r="D23" s="216">
        <f>A23+1</f>
        <v>40931</v>
      </c>
      <c r="E23" s="216"/>
      <c r="F23" s="216"/>
      <c r="G23" s="223">
        <f>D23+1</f>
        <v>40932</v>
      </c>
      <c r="H23" s="216"/>
      <c r="I23" s="224"/>
      <c r="J23" s="216">
        <f>G23+1</f>
        <v>40933</v>
      </c>
      <c r="K23" s="216"/>
      <c r="L23" s="216"/>
      <c r="M23" s="223">
        <f>J23+1</f>
        <v>40934</v>
      </c>
      <c r="N23" s="216"/>
      <c r="O23" s="224"/>
      <c r="P23" s="216">
        <f>M23+1</f>
        <v>40935</v>
      </c>
      <c r="Q23" s="216"/>
      <c r="R23" s="216"/>
      <c r="S23" s="217">
        <f>P23+1</f>
        <v>40936</v>
      </c>
      <c r="T23" s="218"/>
      <c r="U23" s="219"/>
      <c r="W23" s="1" t="str">
        <f ca="1">IF(INDEX(Holiday!$E:$E,ROW(),1)=0,"",INDEX(Holiday!$E:$E,ROW(),1))</f>
        <v/>
      </c>
    </row>
    <row r="24" spans="1:23" ht="15" customHeight="1" x14ac:dyDescent="0.15">
      <c r="A24" s="27"/>
      <c r="B24" s="28"/>
      <c r="C24" s="29"/>
      <c r="D24" s="28"/>
      <c r="E24" s="28"/>
      <c r="F24" s="28"/>
      <c r="G24" s="27"/>
      <c r="H24" s="28"/>
      <c r="I24" s="29"/>
      <c r="J24" s="28"/>
      <c r="K24" s="28"/>
      <c r="L24" s="28"/>
      <c r="M24" s="27"/>
      <c r="N24" s="28"/>
      <c r="O24" s="29"/>
      <c r="P24" s="28"/>
      <c r="Q24" s="28"/>
      <c r="R24" s="28"/>
      <c r="S24" s="27"/>
      <c r="T24" s="30"/>
      <c r="U24" s="31"/>
      <c r="W24" s="1">
        <f ca="1">IF(INDEX(Holiday!$E:$E,ROW(),1)=0,"",INDEX(Holiday!$E:$E,ROW(),1))</f>
        <v>40666</v>
      </c>
    </row>
    <row r="25" spans="1:23" ht="15" customHeight="1" x14ac:dyDescent="0.15">
      <c r="A25" s="27"/>
      <c r="B25" s="28"/>
      <c r="C25" s="29"/>
      <c r="D25" s="28"/>
      <c r="E25" s="28"/>
      <c r="F25" s="28"/>
      <c r="G25" s="27"/>
      <c r="H25" s="28"/>
      <c r="I25" s="29"/>
      <c r="J25" s="28"/>
      <c r="K25" s="28"/>
      <c r="L25" s="28"/>
      <c r="M25" s="27"/>
      <c r="N25" s="28"/>
      <c r="O25" s="29"/>
      <c r="P25" s="28"/>
      <c r="Q25" s="28"/>
      <c r="R25" s="28"/>
      <c r="S25" s="27"/>
      <c r="T25" s="30"/>
      <c r="U25" s="31"/>
      <c r="W25" s="1">
        <f ca="1">IF(INDEX(Holiday!$E:$E,ROW(),1)=0,"",INDEX(Holiday!$E:$E,ROW(),1))</f>
        <v>40667</v>
      </c>
    </row>
    <row r="26" spans="1:23" ht="15" customHeight="1" x14ac:dyDescent="0.15">
      <c r="A26" s="32"/>
      <c r="B26" s="33"/>
      <c r="C26" s="34"/>
      <c r="D26" s="33"/>
      <c r="E26" s="33"/>
      <c r="F26" s="33"/>
      <c r="G26" s="32"/>
      <c r="H26" s="33"/>
      <c r="I26" s="34"/>
      <c r="J26" s="33"/>
      <c r="K26" s="33"/>
      <c r="L26" s="33"/>
      <c r="M26" s="32"/>
      <c r="N26" s="33"/>
      <c r="O26" s="34"/>
      <c r="P26" s="33"/>
      <c r="Q26" s="33"/>
      <c r="R26" s="33"/>
      <c r="S26" s="32"/>
      <c r="T26" s="35"/>
      <c r="U26" s="36"/>
      <c r="W26" s="1">
        <f ca="1">IF(INDEX(Holiday!$E:$E,ROW(),1)=0,"",INDEX(Holiday!$E:$E,ROW(),1))</f>
        <v>40668</v>
      </c>
    </row>
    <row r="27" spans="1:23" ht="50.1" customHeight="1" x14ac:dyDescent="0.15">
      <c r="A27" s="220">
        <f>S23+1</f>
        <v>40937</v>
      </c>
      <c r="B27" s="221"/>
      <c r="C27" s="222"/>
      <c r="D27" s="216">
        <f>A27+1</f>
        <v>40938</v>
      </c>
      <c r="E27" s="216"/>
      <c r="F27" s="216"/>
      <c r="G27" s="223">
        <f>D27+1</f>
        <v>40939</v>
      </c>
      <c r="H27" s="216"/>
      <c r="I27" s="224"/>
      <c r="J27" s="216">
        <f>G27+1</f>
        <v>40940</v>
      </c>
      <c r="K27" s="216"/>
      <c r="L27" s="216"/>
      <c r="M27" s="223">
        <f>J27+1</f>
        <v>40941</v>
      </c>
      <c r="N27" s="216"/>
      <c r="O27" s="224"/>
      <c r="P27" s="216">
        <f>M27+1</f>
        <v>40942</v>
      </c>
      <c r="Q27" s="216"/>
      <c r="R27" s="216"/>
      <c r="S27" s="217">
        <f>P27+1</f>
        <v>40943</v>
      </c>
      <c r="T27" s="218"/>
      <c r="U27" s="219"/>
      <c r="W27" s="1" t="str">
        <f ca="1">IF(INDEX(Holiday!$E:$E,ROW(),1)=0,"",INDEX(Holiday!$E:$E,ROW(),1))</f>
        <v/>
      </c>
    </row>
    <row r="28" spans="1:23" ht="15" customHeight="1" x14ac:dyDescent="0.15">
      <c r="A28" s="27"/>
      <c r="B28" s="28"/>
      <c r="C28" s="29"/>
      <c r="D28" s="28"/>
      <c r="E28" s="28"/>
      <c r="F28" s="28"/>
      <c r="G28" s="27"/>
      <c r="H28" s="28"/>
      <c r="I28" s="29"/>
      <c r="J28" s="28"/>
      <c r="K28" s="28"/>
      <c r="L28" s="28"/>
      <c r="M28" s="27"/>
      <c r="N28" s="28"/>
      <c r="O28" s="29"/>
      <c r="P28" s="28"/>
      <c r="Q28" s="28"/>
      <c r="R28" s="28"/>
      <c r="S28" s="27"/>
      <c r="T28" s="30"/>
      <c r="U28" s="31"/>
      <c r="W28" s="1">
        <f ca="1">IF(INDEX(Holiday!$E:$E,ROW(),1)=0,"",INDEX(Holiday!$E:$E,ROW(),1))</f>
        <v>40742</v>
      </c>
    </row>
    <row r="29" spans="1:23" ht="15" customHeight="1" x14ac:dyDescent="0.15">
      <c r="A29" s="27"/>
      <c r="B29" s="28"/>
      <c r="C29" s="29"/>
      <c r="D29" s="28"/>
      <c r="E29" s="28"/>
      <c r="F29" s="28"/>
      <c r="G29" s="27"/>
      <c r="H29" s="28"/>
      <c r="I29" s="29"/>
      <c r="J29" s="28"/>
      <c r="K29" s="28"/>
      <c r="L29" s="28"/>
      <c r="M29" s="27"/>
      <c r="N29" s="28"/>
      <c r="O29" s="29"/>
      <c r="P29" s="28"/>
      <c r="Q29" s="28"/>
      <c r="R29" s="28"/>
      <c r="S29" s="27"/>
      <c r="T29" s="30"/>
      <c r="U29" s="31"/>
      <c r="W29" s="1" t="str">
        <f ca="1">IF(INDEX(Holiday!$E:$E,ROW(),1)=0,"",INDEX(Holiday!$E:$E,ROW(),1))</f>
        <v/>
      </c>
    </row>
    <row r="30" spans="1:23" ht="15" customHeight="1" x14ac:dyDescent="0.15">
      <c r="A30" s="32"/>
      <c r="B30" s="33"/>
      <c r="C30" s="34"/>
      <c r="D30" s="33"/>
      <c r="E30" s="33"/>
      <c r="F30" s="33"/>
      <c r="G30" s="32"/>
      <c r="H30" s="33"/>
      <c r="I30" s="34"/>
      <c r="J30" s="33"/>
      <c r="K30" s="33"/>
      <c r="L30" s="33"/>
      <c r="M30" s="32"/>
      <c r="N30" s="33"/>
      <c r="O30" s="34"/>
      <c r="P30" s="33"/>
      <c r="Q30" s="33"/>
      <c r="R30" s="33"/>
      <c r="S30" s="32"/>
      <c r="T30" s="35"/>
      <c r="U30" s="36"/>
      <c r="W30" s="1">
        <f ca="1">IF(INDEX(Holiday!$E:$E,ROW(),1)=0,"",INDEX(Holiday!$E:$E,ROW(),1))</f>
        <v>40805</v>
      </c>
    </row>
    <row r="31" spans="1:23" ht="50.1" customHeight="1" x14ac:dyDescent="0.15">
      <c r="A31" s="220">
        <f>S27+1</f>
        <v>40944</v>
      </c>
      <c r="B31" s="221"/>
      <c r="C31" s="222"/>
      <c r="D31" s="216">
        <f>A31+1</f>
        <v>40945</v>
      </c>
      <c r="E31" s="216"/>
      <c r="F31" s="216"/>
      <c r="G31" s="223">
        <f>D31+1</f>
        <v>40946</v>
      </c>
      <c r="H31" s="216"/>
      <c r="I31" s="224"/>
      <c r="J31" s="216">
        <f>G31+1</f>
        <v>40947</v>
      </c>
      <c r="K31" s="216"/>
      <c r="L31" s="216"/>
      <c r="M31" s="223">
        <f>J31+1</f>
        <v>40948</v>
      </c>
      <c r="N31" s="216"/>
      <c r="O31" s="224"/>
      <c r="P31" s="216">
        <f>M31+1</f>
        <v>40949</v>
      </c>
      <c r="Q31" s="216"/>
      <c r="R31" s="216"/>
      <c r="S31" s="217">
        <f>P31+1</f>
        <v>40950</v>
      </c>
      <c r="T31" s="218"/>
      <c r="U31" s="219"/>
      <c r="W31" s="1" t="str">
        <f ca="1">IF(INDEX(Holiday!$E:$E,ROW(),1)=0,"",INDEX(Holiday!$E:$E,ROW(),1))</f>
        <v/>
      </c>
    </row>
    <row r="32" spans="1:23" ht="15" customHeight="1" x14ac:dyDescent="0.15">
      <c r="A32" s="27"/>
      <c r="B32" s="28"/>
      <c r="C32" s="29"/>
      <c r="D32" s="28"/>
      <c r="E32" s="28"/>
      <c r="F32" s="28"/>
      <c r="G32" s="27"/>
      <c r="H32" s="28"/>
      <c r="I32" s="29"/>
      <c r="J32" s="28"/>
      <c r="K32" s="28"/>
      <c r="L32" s="28"/>
      <c r="M32" s="27"/>
      <c r="N32" s="28"/>
      <c r="O32" s="29"/>
      <c r="P32" s="28"/>
      <c r="Q32" s="28"/>
      <c r="R32" s="28"/>
      <c r="S32" s="27"/>
      <c r="T32" s="30"/>
      <c r="U32" s="31"/>
      <c r="W32" s="1">
        <f ca="1">IF(INDEX(Holiday!$E:$E,ROW(),1)=0,"",INDEX(Holiday!$E:$E,ROW(),1))</f>
        <v>40809</v>
      </c>
    </row>
    <row r="33" spans="1:23" ht="15" customHeight="1" x14ac:dyDescent="0.15">
      <c r="A33" s="27"/>
      <c r="B33" s="28"/>
      <c r="C33" s="29"/>
      <c r="D33" s="28"/>
      <c r="E33" s="28"/>
      <c r="F33" s="28"/>
      <c r="G33" s="27"/>
      <c r="H33" s="28"/>
      <c r="I33" s="29"/>
      <c r="J33" s="28"/>
      <c r="K33" s="28"/>
      <c r="L33" s="28"/>
      <c r="M33" s="27"/>
      <c r="N33" s="28"/>
      <c r="O33" s="29"/>
      <c r="P33" s="28"/>
      <c r="Q33" s="28"/>
      <c r="R33" s="28"/>
      <c r="S33" s="27"/>
      <c r="T33" s="30"/>
      <c r="U33" s="31"/>
      <c r="W33" s="1" t="str">
        <f ca="1">IF(INDEX(Holiday!$E:$E,ROW(),1)=0,"",INDEX(Holiday!$E:$E,ROW(),1))</f>
        <v/>
      </c>
    </row>
    <row r="34" spans="1:23" ht="15" customHeight="1" x14ac:dyDescent="0.15">
      <c r="A34" s="32"/>
      <c r="B34" s="33"/>
      <c r="C34" s="34"/>
      <c r="D34" s="33"/>
      <c r="E34" s="33"/>
      <c r="F34" s="33"/>
      <c r="G34" s="32"/>
      <c r="H34" s="33"/>
      <c r="I34" s="34"/>
      <c r="J34" s="33"/>
      <c r="K34" s="33"/>
      <c r="L34" s="33"/>
      <c r="M34" s="32"/>
      <c r="N34" s="33"/>
      <c r="O34" s="34"/>
      <c r="P34" s="33"/>
      <c r="Q34" s="33"/>
      <c r="R34" s="33"/>
      <c r="S34" s="32"/>
      <c r="T34" s="35"/>
      <c r="U34" s="36"/>
      <c r="W34" s="1">
        <f ca="1">IF(INDEX(Holiday!$E:$E,ROW(),1)=0,"",INDEX(Holiday!$E:$E,ROW(),1))</f>
        <v>40826</v>
      </c>
    </row>
    <row r="35" spans="1:23" x14ac:dyDescent="0.15">
      <c r="W35" s="1" t="str">
        <f ca="1">IF(INDEX(Holiday!$E:$E,ROW(),1)=0,"",INDEX(Holiday!$E:$E,ROW(),1))</f>
        <v/>
      </c>
    </row>
    <row r="36" spans="1:23" x14ac:dyDescent="0.15">
      <c r="G36" s="234" t="str">
        <f>IF(INDEX(組織名!$1:$1048576,1,2)=0,"",INDEX(組織名!$1:$1048576,1,2))</f>
        <v>xls-hashimoto</v>
      </c>
      <c r="H36" s="234"/>
      <c r="I36" s="234"/>
      <c r="J36" s="234"/>
      <c r="K36" s="234"/>
      <c r="L36" s="234"/>
      <c r="M36" s="234"/>
      <c r="N36" s="234"/>
      <c r="O36" s="234"/>
      <c r="W36" s="1">
        <f ca="1">IF(INDEX(Holiday!$E:$E,ROW(),1)=0,"",INDEX(Holiday!$E:$E,ROW(),1))</f>
        <v>40850</v>
      </c>
    </row>
    <row r="37" spans="1:23" x14ac:dyDescent="0.15">
      <c r="W37" s="1" t="str">
        <f ca="1">IF(INDEX(Holiday!$E:$E,ROW(),1)=0,"",INDEX(Holiday!$E:$E,ROW(),1))</f>
        <v/>
      </c>
    </row>
    <row r="38" spans="1:23" x14ac:dyDescent="0.15">
      <c r="W38" s="1">
        <f ca="1">IF(INDEX(Holiday!$E:$E,ROW(),1)=0,"",INDEX(Holiday!$E:$E,ROW(),1))</f>
        <v>40870</v>
      </c>
    </row>
    <row r="39" spans="1:23" x14ac:dyDescent="0.15">
      <c r="W39" s="1" t="str">
        <f ca="1">IF(INDEX(Holiday!$E:$E,ROW(),1)=0,"",INDEX(Holiday!$E:$E,ROW(),1))</f>
        <v/>
      </c>
    </row>
    <row r="40" spans="1:23" x14ac:dyDescent="0.15">
      <c r="W40" s="1">
        <f ca="1">IF(INDEX(Holiday!$E:$E,ROW(),1)=0,"",INDEX(Holiday!$E:$E,ROW(),1))</f>
        <v>40900</v>
      </c>
    </row>
    <row r="41" spans="1:23" x14ac:dyDescent="0.15">
      <c r="W41" s="1" t="str">
        <f ca="1">IF(INDEX(Holiday!$E:$E,ROW(),1)=0,"",INDEX(Holiday!$E:$E,ROW(),1))</f>
        <v/>
      </c>
    </row>
    <row r="42" spans="1:23" x14ac:dyDescent="0.15">
      <c r="W42" s="1">
        <f ca="1">IF(INDEX(Holiday!$E:$E,ROW(),1)=0,"",INDEX(Holiday!$E:$E,ROW(),1))</f>
        <v>40907</v>
      </c>
    </row>
    <row r="43" spans="1:23" x14ac:dyDescent="0.15">
      <c r="W43" s="1">
        <f ca="1">IF(INDEX(Holiday!$E:$E,ROW(),1)=0,"",INDEX(Holiday!$E:$E,ROW(),1))</f>
        <v>40908</v>
      </c>
    </row>
    <row r="44" spans="1:23" x14ac:dyDescent="0.15">
      <c r="W44" s="1">
        <f ca="1">IF(INDEX(Holiday!$E:$E,ROW(),1)=0,"",INDEX(Holiday!$E:$E,ROW(),1))</f>
        <v>40909</v>
      </c>
    </row>
    <row r="45" spans="1:23" x14ac:dyDescent="0.15">
      <c r="W45" s="1">
        <f ca="1">IF(INDEX(Holiday!$E:$E,ROW(),1)=0,"",INDEX(Holiday!$E:$E,ROW(),1))</f>
        <v>40910</v>
      </c>
    </row>
    <row r="46" spans="1:23" x14ac:dyDescent="0.15">
      <c r="W46" s="1">
        <f ca="1">IF(INDEX(Holiday!$E:$E,ROW(),1)=0,"",INDEX(Holiday!$E:$E,ROW(),1))</f>
        <v>40911</v>
      </c>
    </row>
    <row r="47" spans="1:23" x14ac:dyDescent="0.15">
      <c r="W47" s="1" t="str">
        <f ca="1">IF(INDEX(Holiday!$E:$E,ROW(),1)=0,"",INDEX(Holiday!$E:$E,ROW(),1))</f>
        <v/>
      </c>
    </row>
    <row r="48" spans="1:23" x14ac:dyDescent="0.15">
      <c r="W48" s="1">
        <f ca="1">IF(INDEX(Holiday!$E:$E,ROW(),1)=0,"",INDEX(Holiday!$E:$E,ROW(),1))</f>
        <v>40917</v>
      </c>
    </row>
    <row r="49" spans="23:23" x14ac:dyDescent="0.15">
      <c r="W49" s="1" t="str">
        <f ca="1">IF(INDEX(Holiday!$E:$E,ROW(),1)=0,"",INDEX(Holiday!$E:$E,ROW(),1))</f>
        <v/>
      </c>
    </row>
    <row r="50" spans="23:23" x14ac:dyDescent="0.15">
      <c r="W50" s="1">
        <f ca="1">IF(INDEX(Holiday!$E:$E,ROW(),1)=0,"",INDEX(Holiday!$E:$E,ROW(),1))</f>
        <v>40950</v>
      </c>
    </row>
    <row r="51" spans="23:23" x14ac:dyDescent="0.15">
      <c r="W51" s="1" t="str">
        <f ca="1">IF(INDEX(Holiday!$E:$E,ROW(),1)=0,"",INDEX(Holiday!$E:$E,ROW(),1))</f>
        <v/>
      </c>
    </row>
    <row r="52" spans="23:23" x14ac:dyDescent="0.15">
      <c r="W52" s="1">
        <f ca="1">IF(INDEX(Holiday!$E:$E,ROW(),1)=0,"",INDEX(Holiday!$E:$E,ROW(),1))</f>
        <v>40988</v>
      </c>
    </row>
    <row r="53" spans="23:23" x14ac:dyDescent="0.15">
      <c r="W53" s="1" t="str">
        <f ca="1">IF(INDEX(Holiday!$E:$E,ROW(),1)=0,"",INDEX(Holiday!$E:$E,ROW(),1))</f>
        <v/>
      </c>
    </row>
    <row r="54" spans="23:23" x14ac:dyDescent="0.15">
      <c r="W54" s="1">
        <f ca="1">IF(INDEX(Holiday!$E:$E,ROW(),1)=0,"",INDEX(Holiday!$E:$E,ROW(),1))</f>
        <v>41028</v>
      </c>
    </row>
    <row r="55" spans="23:23" x14ac:dyDescent="0.15">
      <c r="W55" s="1">
        <f ca="1">IF(INDEX(Holiday!$E:$E,ROW(),1)=0,"",INDEX(Holiday!$E:$E,ROW(),1))</f>
        <v>41029</v>
      </c>
    </row>
    <row r="56" spans="23:23" x14ac:dyDescent="0.15">
      <c r="W56" s="1" t="str">
        <f ca="1">IF(INDEX(Holiday!$E:$E,ROW(),1)=0,"",INDEX(Holiday!$E:$E,ROW(),1))</f>
        <v/>
      </c>
    </row>
    <row r="57" spans="23:23" x14ac:dyDescent="0.15">
      <c r="W57" s="1">
        <f ca="1">IF(INDEX(Holiday!$E:$E,ROW(),1)=0,"",INDEX(Holiday!$E:$E,ROW(),1))</f>
        <v>41032</v>
      </c>
    </row>
    <row r="58" spans="23:23" x14ac:dyDescent="0.15">
      <c r="W58" s="1">
        <f ca="1">IF(INDEX(Holiday!$E:$E,ROW(),1)=0,"",INDEX(Holiday!$E:$E,ROW(),1))</f>
        <v>41033</v>
      </c>
    </row>
    <row r="59" spans="23:23" x14ac:dyDescent="0.15">
      <c r="W59" s="1">
        <f ca="1">IF(INDEX(Holiday!$E:$E,ROW(),1)=0,"",INDEX(Holiday!$E:$E,ROW(),1))</f>
        <v>41034</v>
      </c>
    </row>
    <row r="60" spans="23:23" x14ac:dyDescent="0.15">
      <c r="W60" s="1" t="str">
        <f ca="1">IF(INDEX(Holiday!$E:$E,ROW(),1)=0,"",INDEX(Holiday!$E:$E,ROW(),1))</f>
        <v/>
      </c>
    </row>
    <row r="61" spans="23:23" x14ac:dyDescent="0.15">
      <c r="W61" s="1">
        <f ca="1">IF(INDEX(Holiday!$E:$E,ROW(),1)=0,"",INDEX(Holiday!$E:$E,ROW(),1))</f>
        <v>41106</v>
      </c>
    </row>
    <row r="62" spans="23:23" x14ac:dyDescent="0.15">
      <c r="W62" s="1" t="str">
        <f ca="1">IF(INDEX(Holiday!$E:$E,ROW(),1)=0,"",INDEX(Holiday!$E:$E,ROW(),1))</f>
        <v/>
      </c>
    </row>
    <row r="63" spans="23:23" x14ac:dyDescent="0.15">
      <c r="W63" s="1">
        <f ca="1">IF(INDEX(Holiday!$E:$E,ROW(),1)=0,"",INDEX(Holiday!$E:$E,ROW(),1))</f>
        <v>41169</v>
      </c>
    </row>
    <row r="64" spans="23:23" x14ac:dyDescent="0.15">
      <c r="W64" s="1" t="str">
        <f ca="1">IF(INDEX(Holiday!$E:$E,ROW(),1)=0,"",INDEX(Holiday!$E:$E,ROW(),1))</f>
        <v/>
      </c>
    </row>
    <row r="65" spans="23:23" x14ac:dyDescent="0.15">
      <c r="W65" s="1">
        <f ca="1">IF(INDEX(Holiday!$E:$E,ROW(),1)=0,"",INDEX(Holiday!$E:$E,ROW(),1))</f>
        <v>41174</v>
      </c>
    </row>
    <row r="66" spans="23:23" x14ac:dyDescent="0.15">
      <c r="W66" s="1" t="str">
        <f ca="1">IF(INDEX(Holiday!$E:$E,ROW(),1)=0,"",INDEX(Holiday!$E:$E,ROW(),1))</f>
        <v/>
      </c>
    </row>
    <row r="67" spans="23:23" x14ac:dyDescent="0.15">
      <c r="W67" s="1">
        <f ca="1">IF(INDEX(Holiday!$E:$E,ROW(),1)=0,"",INDEX(Holiday!$E:$E,ROW(),1))</f>
        <v>41190</v>
      </c>
    </row>
    <row r="68" spans="23:23" x14ac:dyDescent="0.15">
      <c r="W68" s="1" t="str">
        <f ca="1">IF(INDEX(Holiday!$E:$E,ROW(),1)=0,"",INDEX(Holiday!$E:$E,ROW(),1))</f>
        <v/>
      </c>
    </row>
    <row r="69" spans="23:23" x14ac:dyDescent="0.15">
      <c r="W69" s="1">
        <f ca="1">IF(INDEX(Holiday!$E:$E,ROW(),1)=0,"",INDEX(Holiday!$E:$E,ROW(),1))</f>
        <v>41216</v>
      </c>
    </row>
    <row r="70" spans="23:23" x14ac:dyDescent="0.15">
      <c r="W70" s="1" t="str">
        <f ca="1">IF(INDEX(Holiday!$E:$E,ROW(),1)=0,"",INDEX(Holiday!$E:$E,ROW(),1))</f>
        <v/>
      </c>
    </row>
    <row r="71" spans="23:23" x14ac:dyDescent="0.15">
      <c r="W71" s="1">
        <f ca="1">IF(INDEX(Holiday!$E:$E,ROW(),1)=0,"",INDEX(Holiday!$E:$E,ROW(),1))</f>
        <v>41236</v>
      </c>
    </row>
    <row r="72" spans="23:23" x14ac:dyDescent="0.15">
      <c r="W72" s="1" t="str">
        <f ca="1">IF(INDEX(Holiday!$E:$E,ROW(),1)=0,"",INDEX(Holiday!$E:$E,ROW(),1))</f>
        <v/>
      </c>
    </row>
    <row r="73" spans="23:23" x14ac:dyDescent="0.15">
      <c r="W73" s="1">
        <f ca="1">IF(INDEX(Holiday!$E:$E,ROW(),1)=0,"",INDEX(Holiday!$E:$E,ROW(),1))</f>
        <v>41266</v>
      </c>
    </row>
    <row r="74" spans="23:23" x14ac:dyDescent="0.15">
      <c r="W74" s="1">
        <f ca="1">IF(INDEX(Holiday!$E:$E,ROW(),1)=0,"",INDEX(Holiday!$E:$E,ROW(),1))</f>
        <v>41267</v>
      </c>
    </row>
    <row r="75" spans="23:23" x14ac:dyDescent="0.15">
      <c r="W75" s="1">
        <f ca="1">IF(INDEX(Holiday!$E:$E,ROW(),1)=0,"",INDEX(Holiday!$E:$E,ROW(),1))</f>
        <v>41273</v>
      </c>
    </row>
    <row r="76" spans="23:23" x14ac:dyDescent="0.15">
      <c r="W76" s="1">
        <f ca="1">IF(INDEX(Holiday!$E:$E,ROW(),1)=0,"",INDEX(Holiday!$E:$E,ROW(),1))</f>
        <v>41274</v>
      </c>
    </row>
    <row r="77" spans="23:23" x14ac:dyDescent="0.15">
      <c r="W77" s="1">
        <f ca="1">IF(INDEX(Holiday!$E:$E,ROW(),1)=0,"",INDEX(Holiday!$E:$E,ROW(),1))</f>
        <v>41275</v>
      </c>
    </row>
    <row r="78" spans="23:23" x14ac:dyDescent="0.15">
      <c r="W78" s="1">
        <f ca="1">IF(INDEX(Holiday!$E:$E,ROW(),1)=0,"",INDEX(Holiday!$E:$E,ROW(),1))</f>
        <v>41276</v>
      </c>
    </row>
    <row r="79" spans="23:23" x14ac:dyDescent="0.15">
      <c r="W79" s="1">
        <f ca="1">IF(INDEX(Holiday!$E:$E,ROW(),1)=0,"",INDEX(Holiday!$E:$E,ROW(),1))</f>
        <v>41277</v>
      </c>
    </row>
    <row r="80" spans="23:23" x14ac:dyDescent="0.15">
      <c r="W80" s="1" t="str">
        <f ca="1">IF(INDEX(Holiday!$E:$E,ROW(),1)=0,"",INDEX(Holiday!$E:$E,ROW(),1))</f>
        <v/>
      </c>
    </row>
    <row r="81" spans="23:23" x14ac:dyDescent="0.15">
      <c r="W81" s="1">
        <f ca="1">IF(INDEX(Holiday!$E:$E,ROW(),1)=0,"",INDEX(Holiday!$E:$E,ROW(),1))</f>
        <v>41288</v>
      </c>
    </row>
    <row r="82" spans="23:23" x14ac:dyDescent="0.15">
      <c r="W82" s="1" t="str">
        <f ca="1">IF(INDEX(Holiday!$E:$E,ROW(),1)=0,"",INDEX(Holiday!$E:$E,ROW(),1))</f>
        <v/>
      </c>
    </row>
    <row r="83" spans="23:23" x14ac:dyDescent="0.15">
      <c r="W83" s="1">
        <f ca="1">IF(INDEX(Holiday!$E:$E,ROW(),1)=0,"",INDEX(Holiday!$E:$E,ROW(),1))</f>
        <v>41316</v>
      </c>
    </row>
    <row r="84" spans="23:23" x14ac:dyDescent="0.15">
      <c r="W84" s="1" t="str">
        <f ca="1">IF(INDEX(Holiday!$E:$E,ROW(),1)=0,"",INDEX(Holiday!$E:$E,ROW(),1))</f>
        <v/>
      </c>
    </row>
    <row r="85" spans="23:23" x14ac:dyDescent="0.15">
      <c r="W85" s="1">
        <f ca="1">IF(INDEX(Holiday!$E:$E,ROW(),1)=0,"",INDEX(Holiday!$E:$E,ROW(),1))</f>
        <v>41353</v>
      </c>
    </row>
    <row r="86" spans="23:23" x14ac:dyDescent="0.15">
      <c r="W86" s="1" t="str">
        <f ca="1">IF(INDEX(Holiday!$E:$E,ROW(),1)=0,"",INDEX(Holiday!$E:$E,ROW(),1))</f>
        <v/>
      </c>
    </row>
    <row r="87" spans="23:23" x14ac:dyDescent="0.15">
      <c r="W87" s="1">
        <f ca="1">IF(INDEX(Holiday!$E:$E,ROW(),1)=0,"",INDEX(Holiday!$E:$E,ROW(),1))</f>
        <v>41393</v>
      </c>
    </row>
    <row r="88" spans="23:23" x14ac:dyDescent="0.15">
      <c r="W88" s="1" t="str">
        <f ca="1">IF(INDEX(Holiday!$E:$E,ROW(),1)=0,"",INDEX(Holiday!$E:$E,ROW(),1))</f>
        <v/>
      </c>
    </row>
    <row r="89" spans="23:23" x14ac:dyDescent="0.15">
      <c r="W89" s="1" t="str">
        <f ca="1">IF(INDEX(Holiday!$E:$E,ROW(),1)=0,"",INDEX(Holiday!$E:$E,ROW(),1))</f>
        <v/>
      </c>
    </row>
    <row r="90" spans="23:23" x14ac:dyDescent="0.15">
      <c r="W90" s="1">
        <f ca="1">IF(INDEX(Holiday!$E:$E,ROW(),1)=0,"",INDEX(Holiday!$E:$E,ROW(),1))</f>
        <v>41397</v>
      </c>
    </row>
    <row r="91" spans="23:23" x14ac:dyDescent="0.15">
      <c r="W91" s="1">
        <f ca="1">IF(INDEX(Holiday!$E:$E,ROW(),1)=0,"",INDEX(Holiday!$E:$E,ROW(),1))</f>
        <v>41398</v>
      </c>
    </row>
    <row r="92" spans="23:23" x14ac:dyDescent="0.15">
      <c r="W92" s="1">
        <f ca="1">IF(INDEX(Holiday!$E:$E,ROW(),1)=0,"",INDEX(Holiday!$E:$E,ROW(),1))</f>
        <v>41399</v>
      </c>
    </row>
    <row r="93" spans="23:23" x14ac:dyDescent="0.15">
      <c r="W93" s="1">
        <f ca="1">IF(INDEX(Holiday!$E:$E,ROW(),1)=0,"",INDEX(Holiday!$E:$E,ROW(),1))</f>
        <v>41400</v>
      </c>
    </row>
    <row r="94" spans="23:23" x14ac:dyDescent="0.15">
      <c r="W94" s="1">
        <f ca="1">IF(INDEX(Holiday!$E:$E,ROW(),1)=0,"",INDEX(Holiday!$E:$E,ROW(),1))</f>
        <v>41470</v>
      </c>
    </row>
    <row r="95" spans="23:23" x14ac:dyDescent="0.15">
      <c r="W95" s="1" t="str">
        <f ca="1">IF(INDEX(Holiday!$E:$E,ROW(),1)=0,"",INDEX(Holiday!$E:$E,ROW(),1))</f>
        <v/>
      </c>
    </row>
    <row r="96" spans="23:23" x14ac:dyDescent="0.15">
      <c r="W96" s="1">
        <f ca="1">IF(INDEX(Holiday!$E:$E,ROW(),1)=0,"",INDEX(Holiday!$E:$E,ROW(),1))</f>
        <v>41533</v>
      </c>
    </row>
    <row r="97" spans="23:23" x14ac:dyDescent="0.15">
      <c r="W97" s="1" t="str">
        <f ca="1">IF(INDEX(Holiday!$E:$E,ROW(),1)=0,"",INDEX(Holiday!$E:$E,ROW(),1))</f>
        <v/>
      </c>
    </row>
    <row r="98" spans="23:23" x14ac:dyDescent="0.15">
      <c r="W98" s="1">
        <f ca="1">IF(INDEX(Holiday!$E:$E,ROW(),1)=0,"",INDEX(Holiday!$E:$E,ROW(),1))</f>
        <v>41540</v>
      </c>
    </row>
    <row r="99" spans="23:23" x14ac:dyDescent="0.15">
      <c r="W99" s="1" t="str">
        <f ca="1">IF(INDEX(Holiday!$E:$E,ROW(),1)=0,"",INDEX(Holiday!$E:$E,ROW(),1))</f>
        <v/>
      </c>
    </row>
    <row r="100" spans="23:23" x14ac:dyDescent="0.15">
      <c r="W100" s="1">
        <f ca="1">IF(INDEX(Holiday!$E:$E,ROW(),1)=0,"",INDEX(Holiday!$E:$E,ROW(),1))</f>
        <v>41561</v>
      </c>
    </row>
    <row r="101" spans="23:23" x14ac:dyDescent="0.15">
      <c r="W101" s="1" t="str">
        <f ca="1">IF(INDEX(Holiday!$E:$E,ROW(),1)=0,"",INDEX(Holiday!$E:$E,ROW(),1))</f>
        <v/>
      </c>
    </row>
    <row r="102" spans="23:23" x14ac:dyDescent="0.15">
      <c r="W102" s="1">
        <f ca="1">IF(INDEX(Holiday!$E:$E,ROW(),1)=0,"",INDEX(Holiday!$E:$E,ROW(),1))</f>
        <v>41581</v>
      </c>
    </row>
    <row r="103" spans="23:23" x14ac:dyDescent="0.15">
      <c r="W103" s="1">
        <f ca="1">IF(INDEX(Holiday!$E:$E,ROW(),1)=0,"",INDEX(Holiday!$E:$E,ROW(),1))</f>
        <v>41582</v>
      </c>
    </row>
    <row r="104" spans="23:23" x14ac:dyDescent="0.15">
      <c r="W104" s="1">
        <f ca="1">IF(INDEX(Holiday!$E:$E,ROW(),1)=0,"",INDEX(Holiday!$E:$E,ROW(),1))</f>
        <v>41601</v>
      </c>
    </row>
    <row r="105" spans="23:23" x14ac:dyDescent="0.15">
      <c r="W105" s="1" t="str">
        <f ca="1">IF(INDEX(Holiday!$E:$E,ROW(),1)=0,"",INDEX(Holiday!$E:$E,ROW(),1))</f>
        <v/>
      </c>
    </row>
    <row r="106" spans="23:23" x14ac:dyDescent="0.15">
      <c r="W106" s="1">
        <f ca="1">IF(INDEX(Holiday!$E:$E,ROW(),1)=0,"",INDEX(Holiday!$E:$E,ROW(),1))</f>
        <v>41631</v>
      </c>
    </row>
    <row r="107" spans="23:23" x14ac:dyDescent="0.15">
      <c r="W107" s="1" t="str">
        <f ca="1">IF(INDEX(Holiday!$E:$E,ROW(),1)=0,"",INDEX(Holiday!$E:$E,ROW(),1))</f>
        <v/>
      </c>
    </row>
    <row r="108" spans="23:23" x14ac:dyDescent="0.15">
      <c r="W108" s="1">
        <f ca="1">IF(INDEX(Holiday!$E:$E,ROW(),1)=0,"",INDEX(Holiday!$E:$E,ROW(),1))</f>
        <v>41638</v>
      </c>
    </row>
    <row r="109" spans="23:23" x14ac:dyDescent="0.15">
      <c r="W109" s="1">
        <f ca="1">IF(INDEX(Holiday!$E:$E,ROW(),1)=0,"",INDEX(Holiday!$E:$E,ROW(),1))</f>
        <v>41639</v>
      </c>
    </row>
    <row r="110" spans="23:23" x14ac:dyDescent="0.15">
      <c r="W110" s="1" t="str">
        <f>IF(INDEX(Holiday!$E:$E,ROW(),1)=0,"",INDEX(Holiday!$E:$E,ROW(),1))</f>
        <v/>
      </c>
    </row>
    <row r="111" spans="23:23" x14ac:dyDescent="0.15">
      <c r="W111" s="1" t="str">
        <f>IF(INDEX(Holiday!$E:$E,ROW(),1)=0,"",INDEX(Holiday!$E:$E,ROW(),1))</f>
        <v/>
      </c>
    </row>
    <row r="112" spans="23:23" x14ac:dyDescent="0.15">
      <c r="W112" s="1" t="str">
        <f>IF(INDEX(Holiday!$E:$E,ROW(),1)=0,"",INDEX(Holiday!$E:$E,ROW(),1))</f>
        <v/>
      </c>
    </row>
    <row r="113" spans="23:23" x14ac:dyDescent="0.15">
      <c r="W113" s="1" t="str">
        <f>IF(INDEX(Holiday!$E:$E,ROW(),1)=0,"",INDEX(Holiday!$E:$E,ROW(),1))</f>
        <v/>
      </c>
    </row>
    <row r="114" spans="23:23" x14ac:dyDescent="0.15">
      <c r="W114" s="1" t="str">
        <f>IF(INDEX(Holiday!$E:$E,ROW(),1)=0,"",INDEX(Holiday!$E:$E,ROW(),1))</f>
        <v/>
      </c>
    </row>
    <row r="115" spans="23:23" x14ac:dyDescent="0.15">
      <c r="W115" s="1" t="str">
        <f>IF(INDEX(Holiday!$E:$E,ROW(),1)=0,"",INDEX(Holiday!$E:$E,ROW(),1))</f>
        <v/>
      </c>
    </row>
    <row r="116" spans="23:23" x14ac:dyDescent="0.15">
      <c r="W116" s="1" t="str">
        <f>IF(INDEX(Holiday!$E:$E,ROW(),1)=0,"",INDEX(Holiday!$E:$E,ROW(),1))</f>
        <v/>
      </c>
    </row>
    <row r="117" spans="23:23" x14ac:dyDescent="0.15">
      <c r="W117" s="1" t="str">
        <f>IF(INDEX(Holiday!$E:$E,ROW(),1)=0,"",INDEX(Holiday!$E:$E,ROW(),1))</f>
        <v/>
      </c>
    </row>
    <row r="118" spans="23:23" x14ac:dyDescent="0.15">
      <c r="W118" s="1" t="str">
        <f>IF(INDEX(Holiday!$E:$E,ROW(),1)=0,"",INDEX(Holiday!$E:$E,ROW(),1))</f>
        <v/>
      </c>
    </row>
    <row r="119" spans="23:23" x14ac:dyDescent="0.15">
      <c r="W119" s="1" t="str">
        <f>IF(INDEX(Holiday!$E:$E,ROW(),1)=0,"",INDEX(Holiday!$E:$E,ROW(),1))</f>
        <v/>
      </c>
    </row>
    <row r="120" spans="23:23" x14ac:dyDescent="0.15">
      <c r="W120" s="1" t="str">
        <f>IF(INDEX(Holiday!$E:$E,ROW(),1)=0,"",INDEX(Holiday!$E:$E,ROW(),1))</f>
        <v/>
      </c>
    </row>
  </sheetData>
  <sheetCalcPr fullCalcOnLoad="1"/>
  <mergeCells count="57">
    <mergeCell ref="G36:O36"/>
    <mergeCell ref="I8:M8"/>
    <mergeCell ref="I1:M2"/>
    <mergeCell ref="M10:O10"/>
    <mergeCell ref="P10:R10"/>
    <mergeCell ref="S10:U10"/>
    <mergeCell ref="G23:I23"/>
    <mergeCell ref="J23:L23"/>
    <mergeCell ref="A10:C10"/>
    <mergeCell ref="D10:F10"/>
    <mergeCell ref="G10:I10"/>
    <mergeCell ref="J10:L10"/>
    <mergeCell ref="Q1:S1"/>
    <mergeCell ref="H3:N7"/>
    <mergeCell ref="A1:B1"/>
    <mergeCell ref="O1:P1"/>
    <mergeCell ref="C1:E1"/>
    <mergeCell ref="S31:U31"/>
    <mergeCell ref="A31:C31"/>
    <mergeCell ref="D31:F31"/>
    <mergeCell ref="G31:I31"/>
    <mergeCell ref="J31:L31"/>
    <mergeCell ref="M31:O31"/>
    <mergeCell ref="P31:R31"/>
    <mergeCell ref="M23:O23"/>
    <mergeCell ref="P23:R23"/>
    <mergeCell ref="S23:U23"/>
    <mergeCell ref="A27:C27"/>
    <mergeCell ref="D27:F27"/>
    <mergeCell ref="G27:I27"/>
    <mergeCell ref="J27:L27"/>
    <mergeCell ref="M27:O27"/>
    <mergeCell ref="P27:R27"/>
    <mergeCell ref="S27:U27"/>
    <mergeCell ref="A23:C23"/>
    <mergeCell ref="D23:F23"/>
    <mergeCell ref="G15:I15"/>
    <mergeCell ref="J15:L15"/>
    <mergeCell ref="A15:C15"/>
    <mergeCell ref="D15:F15"/>
    <mergeCell ref="M15:O15"/>
    <mergeCell ref="P15:R15"/>
    <mergeCell ref="S15:U15"/>
    <mergeCell ref="A19:C19"/>
    <mergeCell ref="D19:F19"/>
    <mergeCell ref="G19:I19"/>
    <mergeCell ref="J19:L19"/>
    <mergeCell ref="M19:O19"/>
    <mergeCell ref="P19:R19"/>
    <mergeCell ref="S19:U19"/>
    <mergeCell ref="P11:R11"/>
    <mergeCell ref="S11:U11"/>
    <mergeCell ref="A11:C11"/>
    <mergeCell ref="D11:F11"/>
    <mergeCell ref="G11:I11"/>
    <mergeCell ref="J11:L11"/>
    <mergeCell ref="M11:O11"/>
  </mergeCells>
  <phoneticPr fontId="1"/>
  <conditionalFormatting sqref="A11:U11 A15:U15 A19:U19 A23:U23 A27:U27 A31:U31">
    <cfRule type="expression" dxfId="68" priority="1" stopIfTrue="1">
      <formula>MONTH(A11)&lt;&gt;MONTH($H$3)</formula>
    </cfRule>
    <cfRule type="expression" dxfId="67" priority="2" stopIfTrue="1">
      <formula>AND(MONTH(A11)=MONTH($H$3),NOT(ISERROR(MATCH(A11,$W$1:$W$150,0))))</formula>
    </cfRule>
  </conditionalFormatting>
  <conditionalFormatting sqref="A3:G8">
    <cfRule type="expression" dxfId="66" priority="3" stopIfTrue="1">
      <formula>MONTH(A3)&lt;&gt;MONTH($C$1)</formula>
    </cfRule>
    <cfRule type="expression" dxfId="65" priority="4" stopIfTrue="1">
      <formula>AND(MONTH(A3)=MONTH($C$1),NOT(ISERROR(MATCH(A3,$W$1:$W$150,0))))</formula>
    </cfRule>
  </conditionalFormatting>
  <conditionalFormatting sqref="O3:U8">
    <cfRule type="expression" dxfId="64" priority="5" stopIfTrue="1">
      <formula>MONTH(O3)&lt;&gt;MONTH($Q$1)</formula>
    </cfRule>
    <cfRule type="expression" dxfId="63" priority="6" stopIfTrue="1">
      <formula>AND(MONTH(O3)=MONTH($Q$1),NOT(ISERROR(MATCH(O3,$W$1:$W$150,0))))</formula>
    </cfRule>
  </conditionalFormatting>
  <printOptions horizontalCentered="1" verticalCentered="1"/>
  <pageMargins left="0" right="0" top="0" bottom="0" header="0" footer="0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1026" r:id="rId4" name="SpinButton2">
          <controlPr defaultSize="0" print="0" autoLine="0" linkedCell="Holiday!B1" r:id="rId5">
            <anchor moveWithCells="1">
              <from>
                <xdr:col>12</xdr:col>
                <xdr:colOff>19050</xdr:colOff>
                <xdr:row>0</xdr:row>
                <xdr:rowOff>190500</xdr:rowOff>
              </from>
              <to>
                <xdr:col>14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026" r:id="rId4" name="SpinButton2"/>
      </mc:Fallback>
    </mc:AlternateContent>
    <mc:AlternateContent xmlns:mc="http://schemas.openxmlformats.org/markup-compatibility/2006">
      <mc:Choice Requires="x14">
        <control shapeId="1025" r:id="rId6" name="SpinButton1">
          <controlPr defaultSize="0" print="0" autoLine="0" linkedCell="Holiday!B2" r:id="rId5">
            <anchor moveWithCells="1">
              <from>
                <xdr:col>12</xdr:col>
                <xdr:colOff>19050</xdr:colOff>
                <xdr:row>5</xdr:row>
                <xdr:rowOff>323850</xdr:rowOff>
              </from>
              <to>
                <xdr:col>14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25" r:id="rId6" name="Spin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120"/>
  <sheetViews>
    <sheetView showGridLines="0" view="pageBreakPreview" zoomScaleNormal="100" workbookViewId="0">
      <pane ySplit="10" topLeftCell="A11" activePane="bottomLeft" state="frozen"/>
      <selection pane="bottomLeft" activeCell="A3" sqref="A3:G7"/>
    </sheetView>
  </sheetViews>
  <sheetFormatPr defaultRowHeight="14.25" x14ac:dyDescent="0.15"/>
  <cols>
    <col min="1" max="21" width="4.625" style="3" customWidth="1"/>
    <col min="22" max="22" width="9" style="3"/>
    <col min="23" max="23" width="10.625" style="3" customWidth="1"/>
    <col min="24" max="16384" width="9" style="3"/>
  </cols>
  <sheetData>
    <row r="1" spans="1:23" ht="34.5" customHeight="1" x14ac:dyDescent="0.15">
      <c r="B1" s="236">
        <f>A3</f>
        <v>40909</v>
      </c>
      <c r="C1" s="236"/>
      <c r="D1" s="236"/>
      <c r="E1" s="236"/>
      <c r="F1" s="236"/>
      <c r="G1" s="17"/>
      <c r="H1" s="225">
        <f>J1</f>
        <v>40940</v>
      </c>
      <c r="I1" s="225"/>
      <c r="J1" s="226">
        <f>DATE(YEAR(A3),MONTH(A3)+1,1)</f>
        <v>40940</v>
      </c>
      <c r="K1" s="226"/>
      <c r="L1" s="226"/>
      <c r="M1" s="17"/>
      <c r="N1" s="17"/>
      <c r="O1" s="225">
        <f>Q1</f>
        <v>40969</v>
      </c>
      <c r="P1" s="225"/>
      <c r="Q1" s="226">
        <f>DATE(YEAR(A3),MONTH(A3)+2,1)</f>
        <v>40969</v>
      </c>
      <c r="R1" s="226"/>
      <c r="S1" s="226"/>
      <c r="T1" s="17"/>
      <c r="U1" s="17"/>
      <c r="W1" s="1" t="str">
        <f>IF(INDEX(Holiday!$E:$E,ROW(),1)=0,"",INDEX(Holiday!$E:$E,ROW(),1))</f>
        <v/>
      </c>
    </row>
    <row r="2" spans="1:23" ht="15" customHeight="1" x14ac:dyDescent="0.15">
      <c r="A2" s="16"/>
      <c r="B2" s="236"/>
      <c r="C2" s="236"/>
      <c r="D2" s="236"/>
      <c r="E2" s="236"/>
      <c r="F2" s="236"/>
      <c r="G2" s="16"/>
      <c r="H2" s="21">
        <f>H3</f>
        <v>40937</v>
      </c>
      <c r="I2" s="22">
        <f t="shared" ref="I2:N2" si="0">I3</f>
        <v>40938</v>
      </c>
      <c r="J2" s="22">
        <f t="shared" si="0"/>
        <v>40939</v>
      </c>
      <c r="K2" s="22">
        <f t="shared" si="0"/>
        <v>40940</v>
      </c>
      <c r="L2" s="22">
        <f t="shared" si="0"/>
        <v>40941</v>
      </c>
      <c r="M2" s="22">
        <f t="shared" si="0"/>
        <v>40942</v>
      </c>
      <c r="N2" s="23">
        <f t="shared" si="0"/>
        <v>40943</v>
      </c>
      <c r="O2" s="21">
        <f t="shared" ref="O2:U2" si="1">O3</f>
        <v>40965</v>
      </c>
      <c r="P2" s="22">
        <f t="shared" si="1"/>
        <v>40966</v>
      </c>
      <c r="Q2" s="22">
        <f t="shared" si="1"/>
        <v>40967</v>
      </c>
      <c r="R2" s="22">
        <f t="shared" si="1"/>
        <v>40968</v>
      </c>
      <c r="S2" s="22">
        <f t="shared" si="1"/>
        <v>40969</v>
      </c>
      <c r="T2" s="22">
        <f t="shared" si="1"/>
        <v>40970</v>
      </c>
      <c r="U2" s="23">
        <f t="shared" si="1"/>
        <v>40971</v>
      </c>
      <c r="W2" s="1" t="str">
        <f>IF(INDEX(Holiday!$E:$E,ROW(),1)=0,"",INDEX(Holiday!$E:$E,ROW(),1))</f>
        <v/>
      </c>
    </row>
    <row r="3" spans="1:23" ht="30" customHeight="1" x14ac:dyDescent="0.15">
      <c r="A3" s="233">
        <f>DATE(Holiday!B1,Holiday!B2,1)</f>
        <v>40909</v>
      </c>
      <c r="B3" s="233"/>
      <c r="C3" s="233"/>
      <c r="D3" s="233"/>
      <c r="E3" s="233"/>
      <c r="F3" s="233"/>
      <c r="G3" s="233"/>
      <c r="H3" s="24">
        <f>DATE(YEAR(J1),MONTH(J1),1)-WEEKDAY(DATE(YEAR(J1),MONTH(J1),1))+1</f>
        <v>40937</v>
      </c>
      <c r="I3" s="25">
        <f t="shared" ref="I3:N8" si="2">H3+1</f>
        <v>40938</v>
      </c>
      <c r="J3" s="25">
        <f t="shared" si="2"/>
        <v>40939</v>
      </c>
      <c r="K3" s="25">
        <f t="shared" si="2"/>
        <v>40940</v>
      </c>
      <c r="L3" s="25">
        <f t="shared" si="2"/>
        <v>40941</v>
      </c>
      <c r="M3" s="25">
        <f t="shared" si="2"/>
        <v>40942</v>
      </c>
      <c r="N3" s="26">
        <f t="shared" si="2"/>
        <v>40943</v>
      </c>
      <c r="O3" s="24">
        <f>DATE(YEAR(Q1),MONTH(Q1),1)-WEEKDAY(DATE(YEAR(Q1),MONTH(Q1),1))+1</f>
        <v>40965</v>
      </c>
      <c r="P3" s="25">
        <f t="shared" ref="P3:U8" si="3">O3+1</f>
        <v>40966</v>
      </c>
      <c r="Q3" s="25">
        <f t="shared" si="3"/>
        <v>40967</v>
      </c>
      <c r="R3" s="25">
        <f t="shared" si="3"/>
        <v>40968</v>
      </c>
      <c r="S3" s="25">
        <f t="shared" si="3"/>
        <v>40969</v>
      </c>
      <c r="T3" s="25">
        <f t="shared" si="3"/>
        <v>40970</v>
      </c>
      <c r="U3" s="26">
        <f t="shared" si="3"/>
        <v>40971</v>
      </c>
      <c r="W3" s="1" t="str">
        <f>IF(INDEX(Holiday!$E:$E,ROW(),1)=0,"",INDEX(Holiday!$E:$E,ROW(),1))</f>
        <v/>
      </c>
    </row>
    <row r="4" spans="1:23" ht="30" customHeight="1" x14ac:dyDescent="0.15">
      <c r="A4" s="233"/>
      <c r="B4" s="233"/>
      <c r="C4" s="233"/>
      <c r="D4" s="233"/>
      <c r="E4" s="233"/>
      <c r="F4" s="233"/>
      <c r="G4" s="233"/>
      <c r="H4" s="24">
        <f>N3+1</f>
        <v>40944</v>
      </c>
      <c r="I4" s="25">
        <f t="shared" si="2"/>
        <v>40945</v>
      </c>
      <c r="J4" s="25">
        <f t="shared" si="2"/>
        <v>40946</v>
      </c>
      <c r="K4" s="25">
        <f t="shared" si="2"/>
        <v>40947</v>
      </c>
      <c r="L4" s="25">
        <f t="shared" si="2"/>
        <v>40948</v>
      </c>
      <c r="M4" s="25">
        <f t="shared" si="2"/>
        <v>40949</v>
      </c>
      <c r="N4" s="26">
        <f t="shared" si="2"/>
        <v>40950</v>
      </c>
      <c r="O4" s="24">
        <f>U3+1</f>
        <v>40972</v>
      </c>
      <c r="P4" s="25">
        <f t="shared" si="3"/>
        <v>40973</v>
      </c>
      <c r="Q4" s="25">
        <f t="shared" si="3"/>
        <v>40974</v>
      </c>
      <c r="R4" s="25">
        <f t="shared" si="3"/>
        <v>40975</v>
      </c>
      <c r="S4" s="25">
        <f t="shared" si="3"/>
        <v>40976</v>
      </c>
      <c r="T4" s="25">
        <f t="shared" si="3"/>
        <v>40977</v>
      </c>
      <c r="U4" s="26">
        <f t="shared" si="3"/>
        <v>40978</v>
      </c>
      <c r="W4" s="1" t="str">
        <f>IF(INDEX(Holiday!$E:$E,ROW(),1)=0,"",INDEX(Holiday!$E:$E,ROW(),1))</f>
        <v/>
      </c>
    </row>
    <row r="5" spans="1:23" ht="30" customHeight="1" x14ac:dyDescent="0.15">
      <c r="A5" s="233"/>
      <c r="B5" s="233"/>
      <c r="C5" s="233"/>
      <c r="D5" s="233"/>
      <c r="E5" s="233"/>
      <c r="F5" s="233"/>
      <c r="G5" s="233"/>
      <c r="H5" s="24">
        <f>N4+1</f>
        <v>40951</v>
      </c>
      <c r="I5" s="25">
        <f t="shared" si="2"/>
        <v>40952</v>
      </c>
      <c r="J5" s="25">
        <f t="shared" si="2"/>
        <v>40953</v>
      </c>
      <c r="K5" s="25">
        <f t="shared" si="2"/>
        <v>40954</v>
      </c>
      <c r="L5" s="25">
        <f t="shared" si="2"/>
        <v>40955</v>
      </c>
      <c r="M5" s="25">
        <f t="shared" si="2"/>
        <v>40956</v>
      </c>
      <c r="N5" s="26">
        <f t="shared" si="2"/>
        <v>40957</v>
      </c>
      <c r="O5" s="24">
        <f>U4+1</f>
        <v>40979</v>
      </c>
      <c r="P5" s="25">
        <f t="shared" si="3"/>
        <v>40980</v>
      </c>
      <c r="Q5" s="25">
        <f t="shared" si="3"/>
        <v>40981</v>
      </c>
      <c r="R5" s="25">
        <f t="shared" si="3"/>
        <v>40982</v>
      </c>
      <c r="S5" s="25">
        <f t="shared" si="3"/>
        <v>40983</v>
      </c>
      <c r="T5" s="25">
        <f t="shared" si="3"/>
        <v>40984</v>
      </c>
      <c r="U5" s="26">
        <f t="shared" si="3"/>
        <v>40985</v>
      </c>
      <c r="W5" s="1" t="str">
        <f>IF(INDEX(Holiday!$E:$E,ROW(),1)=0,"",INDEX(Holiday!$E:$E,ROW(),1))</f>
        <v/>
      </c>
    </row>
    <row r="6" spans="1:23" ht="30" customHeight="1" x14ac:dyDescent="0.15">
      <c r="A6" s="233"/>
      <c r="B6" s="233"/>
      <c r="C6" s="233"/>
      <c r="D6" s="233"/>
      <c r="E6" s="233"/>
      <c r="F6" s="233"/>
      <c r="G6" s="233"/>
      <c r="H6" s="24">
        <f>N5+1</f>
        <v>40958</v>
      </c>
      <c r="I6" s="25">
        <f t="shared" si="2"/>
        <v>40959</v>
      </c>
      <c r="J6" s="25">
        <f t="shared" si="2"/>
        <v>40960</v>
      </c>
      <c r="K6" s="25">
        <f t="shared" si="2"/>
        <v>40961</v>
      </c>
      <c r="L6" s="25">
        <f t="shared" si="2"/>
        <v>40962</v>
      </c>
      <c r="M6" s="25">
        <f t="shared" si="2"/>
        <v>40963</v>
      </c>
      <c r="N6" s="26">
        <f t="shared" si="2"/>
        <v>40964</v>
      </c>
      <c r="O6" s="24">
        <f>U5+1</f>
        <v>40986</v>
      </c>
      <c r="P6" s="25">
        <f t="shared" si="3"/>
        <v>40987</v>
      </c>
      <c r="Q6" s="25">
        <f t="shared" si="3"/>
        <v>40988</v>
      </c>
      <c r="R6" s="25">
        <f t="shared" si="3"/>
        <v>40989</v>
      </c>
      <c r="S6" s="25">
        <f t="shared" si="3"/>
        <v>40990</v>
      </c>
      <c r="T6" s="25">
        <f t="shared" si="3"/>
        <v>40991</v>
      </c>
      <c r="U6" s="26">
        <f t="shared" si="3"/>
        <v>40992</v>
      </c>
      <c r="W6" s="1" t="str">
        <f>IF(INDEX(Holiday!$E:$E,ROW(),1)=0,"",INDEX(Holiday!$E:$E,ROW(),1))</f>
        <v/>
      </c>
    </row>
    <row r="7" spans="1:23" ht="30" customHeight="1" x14ac:dyDescent="0.15">
      <c r="A7" s="233"/>
      <c r="B7" s="233"/>
      <c r="C7" s="233"/>
      <c r="D7" s="233"/>
      <c r="E7" s="233"/>
      <c r="F7" s="233"/>
      <c r="G7" s="233"/>
      <c r="H7" s="24">
        <f>N6+1</f>
        <v>40965</v>
      </c>
      <c r="I7" s="25">
        <f t="shared" si="2"/>
        <v>40966</v>
      </c>
      <c r="J7" s="25">
        <f t="shared" si="2"/>
        <v>40967</v>
      </c>
      <c r="K7" s="25">
        <f t="shared" si="2"/>
        <v>40968</v>
      </c>
      <c r="L7" s="25">
        <f t="shared" si="2"/>
        <v>40969</v>
      </c>
      <c r="M7" s="25">
        <f t="shared" si="2"/>
        <v>40970</v>
      </c>
      <c r="N7" s="26">
        <f t="shared" si="2"/>
        <v>40971</v>
      </c>
      <c r="O7" s="24">
        <f>U6+1</f>
        <v>40993</v>
      </c>
      <c r="P7" s="25">
        <f t="shared" si="3"/>
        <v>40994</v>
      </c>
      <c r="Q7" s="25">
        <f t="shared" si="3"/>
        <v>40995</v>
      </c>
      <c r="R7" s="25">
        <f t="shared" si="3"/>
        <v>40996</v>
      </c>
      <c r="S7" s="25">
        <f t="shared" si="3"/>
        <v>40997</v>
      </c>
      <c r="T7" s="25">
        <f t="shared" si="3"/>
        <v>40998</v>
      </c>
      <c r="U7" s="26">
        <f t="shared" si="3"/>
        <v>40999</v>
      </c>
      <c r="W7" s="1" t="str">
        <f>IF(INDEX(Holiday!$E:$E,ROW(),1)=0,"",INDEX(Holiday!$E:$E,ROW(),1))</f>
        <v/>
      </c>
    </row>
    <row r="8" spans="1:23" ht="30" customHeight="1" x14ac:dyDescent="0.15">
      <c r="A8" s="17"/>
      <c r="B8" s="235">
        <f>A3</f>
        <v>40909</v>
      </c>
      <c r="C8" s="235"/>
      <c r="D8" s="235"/>
      <c r="E8" s="235"/>
      <c r="F8" s="235"/>
      <c r="G8" s="17"/>
      <c r="H8" s="24">
        <f>N7+1</f>
        <v>40972</v>
      </c>
      <c r="I8" s="25">
        <f t="shared" si="2"/>
        <v>40973</v>
      </c>
      <c r="J8" s="25">
        <f t="shared" si="2"/>
        <v>40974</v>
      </c>
      <c r="K8" s="25">
        <f t="shared" si="2"/>
        <v>40975</v>
      </c>
      <c r="L8" s="25">
        <f t="shared" si="2"/>
        <v>40976</v>
      </c>
      <c r="M8" s="25">
        <f t="shared" si="2"/>
        <v>40977</v>
      </c>
      <c r="N8" s="26">
        <f t="shared" si="2"/>
        <v>40978</v>
      </c>
      <c r="O8" s="24">
        <f>U7+1</f>
        <v>41000</v>
      </c>
      <c r="P8" s="25">
        <f t="shared" si="3"/>
        <v>41001</v>
      </c>
      <c r="Q8" s="25">
        <f t="shared" si="3"/>
        <v>41002</v>
      </c>
      <c r="R8" s="25">
        <f t="shared" si="3"/>
        <v>41003</v>
      </c>
      <c r="S8" s="25">
        <f t="shared" si="3"/>
        <v>41004</v>
      </c>
      <c r="T8" s="25">
        <f t="shared" si="3"/>
        <v>41005</v>
      </c>
      <c r="U8" s="26">
        <f t="shared" si="3"/>
        <v>41006</v>
      </c>
      <c r="W8" s="1" t="str">
        <f>IF(INDEX(Holiday!$E:$E,ROW(),1)=0,"",INDEX(Holiday!$E:$E,ROW(),1))</f>
        <v/>
      </c>
    </row>
    <row r="9" spans="1:23" x14ac:dyDescent="0.15">
      <c r="A9" s="14"/>
      <c r="B9" s="14"/>
      <c r="C9" s="14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W9" s="1" t="str">
        <f>IF(INDEX(Holiday!$E:$E,ROW(),1)=0,"",INDEX(Holiday!$E:$E,ROW(),1))</f>
        <v/>
      </c>
    </row>
    <row r="10" spans="1:23" ht="21.95" customHeight="1" x14ac:dyDescent="0.15">
      <c r="A10" s="227">
        <f>A11</f>
        <v>40909</v>
      </c>
      <c r="B10" s="228"/>
      <c r="C10" s="229"/>
      <c r="D10" s="232">
        <f>D11</f>
        <v>40910</v>
      </c>
      <c r="E10" s="230"/>
      <c r="F10" s="231"/>
      <c r="G10" s="232">
        <f>G11</f>
        <v>40911</v>
      </c>
      <c r="H10" s="230"/>
      <c r="I10" s="231"/>
      <c r="J10" s="232">
        <f>J11</f>
        <v>40912</v>
      </c>
      <c r="K10" s="230"/>
      <c r="L10" s="231"/>
      <c r="M10" s="232">
        <f>M11</f>
        <v>40913</v>
      </c>
      <c r="N10" s="230"/>
      <c r="O10" s="231"/>
      <c r="P10" s="232">
        <f>P11</f>
        <v>40914</v>
      </c>
      <c r="Q10" s="230"/>
      <c r="R10" s="231"/>
      <c r="S10" s="237">
        <f>S11</f>
        <v>40915</v>
      </c>
      <c r="T10" s="238"/>
      <c r="U10" s="239"/>
      <c r="W10" s="1" t="str">
        <f>IF(INDEX(Holiday!$E:$E,ROW(),1)=0,"",INDEX(Holiday!$E:$E,ROW(),1))</f>
        <v/>
      </c>
    </row>
    <row r="11" spans="1:23" ht="50.1" customHeight="1" x14ac:dyDescent="0.15">
      <c r="A11" s="240">
        <f>DATE(YEAR($A$3),MONTH($A$3),1)-WEEKDAY(DATE(YEAR(A3),MONTH(A3),1))+1</f>
        <v>40909</v>
      </c>
      <c r="B11" s="241"/>
      <c r="C11" s="242"/>
      <c r="D11" s="243">
        <f>A11+1</f>
        <v>40910</v>
      </c>
      <c r="E11" s="244"/>
      <c r="F11" s="245"/>
      <c r="G11" s="243">
        <f>D11+1</f>
        <v>40911</v>
      </c>
      <c r="H11" s="244"/>
      <c r="I11" s="245"/>
      <c r="J11" s="243">
        <f>G11+1</f>
        <v>40912</v>
      </c>
      <c r="K11" s="244"/>
      <c r="L11" s="245"/>
      <c r="M11" s="243">
        <f>J11+1</f>
        <v>40913</v>
      </c>
      <c r="N11" s="244"/>
      <c r="O11" s="245"/>
      <c r="P11" s="243">
        <f>M11+1</f>
        <v>40914</v>
      </c>
      <c r="Q11" s="244"/>
      <c r="R11" s="245"/>
      <c r="S11" s="246">
        <f>P11+1</f>
        <v>40915</v>
      </c>
      <c r="T11" s="247"/>
      <c r="U11" s="248"/>
      <c r="W11" s="1">
        <f ca="1">IF(INDEX(Holiday!$E:$E,ROW(),1)=0,"",INDEX(Holiday!$E:$E,ROW(),1))</f>
        <v>40544</v>
      </c>
    </row>
    <row r="12" spans="1:23" ht="15" customHeight="1" x14ac:dyDescent="0.15">
      <c r="A12" s="27"/>
      <c r="B12" s="28"/>
      <c r="C12" s="29"/>
      <c r="D12" s="28"/>
      <c r="E12" s="28"/>
      <c r="F12" s="28"/>
      <c r="G12" s="27"/>
      <c r="H12" s="28"/>
      <c r="I12" s="29"/>
      <c r="J12" s="28"/>
      <c r="K12" s="28"/>
      <c r="L12" s="28"/>
      <c r="M12" s="27"/>
      <c r="N12" s="28"/>
      <c r="O12" s="29"/>
      <c r="P12" s="28"/>
      <c r="Q12" s="28"/>
      <c r="R12" s="28"/>
      <c r="S12" s="27"/>
      <c r="T12" s="30"/>
      <c r="U12" s="31"/>
      <c r="W12" s="1">
        <f ca="1">IF(INDEX(Holiday!$E:$E,ROW(),1)=0,"",INDEX(Holiday!$E:$E,ROW(),1))</f>
        <v>40545</v>
      </c>
    </row>
    <row r="13" spans="1:23" ht="15" customHeight="1" x14ac:dyDescent="0.15">
      <c r="A13" s="27"/>
      <c r="B13" s="28"/>
      <c r="C13" s="29"/>
      <c r="D13" s="28"/>
      <c r="E13" s="28"/>
      <c r="F13" s="28"/>
      <c r="G13" s="27"/>
      <c r="H13" s="28"/>
      <c r="I13" s="29"/>
      <c r="J13" s="28"/>
      <c r="K13" s="28"/>
      <c r="L13" s="28"/>
      <c r="M13" s="27"/>
      <c r="N13" s="28"/>
      <c r="O13" s="29"/>
      <c r="P13" s="28"/>
      <c r="Q13" s="28"/>
      <c r="R13" s="28"/>
      <c r="S13" s="27"/>
      <c r="T13" s="30"/>
      <c r="U13" s="31"/>
      <c r="W13" s="1">
        <f ca="1">IF(INDEX(Holiday!$E:$E,ROW(),1)=0,"",INDEX(Holiday!$E:$E,ROW(),1))</f>
        <v>40546</v>
      </c>
    </row>
    <row r="14" spans="1:23" ht="15" customHeight="1" x14ac:dyDescent="0.15">
      <c r="A14" s="32"/>
      <c r="B14" s="33"/>
      <c r="C14" s="34"/>
      <c r="D14" s="33"/>
      <c r="E14" s="33"/>
      <c r="F14" s="33"/>
      <c r="G14" s="32"/>
      <c r="H14" s="33"/>
      <c r="I14" s="34"/>
      <c r="J14" s="33"/>
      <c r="K14" s="33"/>
      <c r="L14" s="33"/>
      <c r="M14" s="32"/>
      <c r="N14" s="33"/>
      <c r="O14" s="34"/>
      <c r="P14" s="33"/>
      <c r="Q14" s="33"/>
      <c r="R14" s="33"/>
      <c r="S14" s="32"/>
      <c r="T14" s="35"/>
      <c r="U14" s="36"/>
      <c r="W14" s="1" t="str">
        <f ca="1">IF(INDEX(Holiday!$E:$E,ROW(),1)=0,"",INDEX(Holiday!$E:$E,ROW(),1))</f>
        <v/>
      </c>
    </row>
    <row r="15" spans="1:23" ht="50.1" customHeight="1" x14ac:dyDescent="0.15">
      <c r="A15" s="249">
        <f>S11+1</f>
        <v>40916</v>
      </c>
      <c r="B15" s="250"/>
      <c r="C15" s="251"/>
      <c r="D15" s="252">
        <f>A15+1</f>
        <v>40917</v>
      </c>
      <c r="E15" s="253"/>
      <c r="F15" s="254"/>
      <c r="G15" s="252">
        <f>D15+1</f>
        <v>40918</v>
      </c>
      <c r="H15" s="253"/>
      <c r="I15" s="254"/>
      <c r="J15" s="252">
        <f>G15+1</f>
        <v>40919</v>
      </c>
      <c r="K15" s="253"/>
      <c r="L15" s="254"/>
      <c r="M15" s="252">
        <f>J15+1</f>
        <v>40920</v>
      </c>
      <c r="N15" s="253"/>
      <c r="O15" s="254"/>
      <c r="P15" s="252">
        <f>M15+1</f>
        <v>40921</v>
      </c>
      <c r="Q15" s="253"/>
      <c r="R15" s="254"/>
      <c r="S15" s="255">
        <f>P15+1</f>
        <v>40922</v>
      </c>
      <c r="T15" s="256"/>
      <c r="U15" s="257"/>
      <c r="W15" s="1">
        <f ca="1">IF(INDEX(Holiday!$E:$E,ROW(),1)=0,"",INDEX(Holiday!$E:$E,ROW(),1))</f>
        <v>40553</v>
      </c>
    </row>
    <row r="16" spans="1:23" ht="15" customHeight="1" x14ac:dyDescent="0.15">
      <c r="A16" s="27"/>
      <c r="B16" s="28"/>
      <c r="C16" s="29"/>
      <c r="D16" s="28"/>
      <c r="E16" s="28"/>
      <c r="F16" s="28"/>
      <c r="G16" s="27"/>
      <c r="H16" s="28"/>
      <c r="I16" s="29"/>
      <c r="J16" s="28"/>
      <c r="K16" s="28"/>
      <c r="L16" s="28"/>
      <c r="M16" s="27"/>
      <c r="N16" s="28"/>
      <c r="O16" s="29"/>
      <c r="P16" s="28"/>
      <c r="Q16" s="28"/>
      <c r="R16" s="28"/>
      <c r="S16" s="27"/>
      <c r="T16" s="30"/>
      <c r="U16" s="31"/>
      <c r="W16" s="1" t="str">
        <f ca="1">IF(INDEX(Holiday!$E:$E,ROW(),1)=0,"",INDEX(Holiday!$E:$E,ROW(),1))</f>
        <v/>
      </c>
    </row>
    <row r="17" spans="1:23" ht="15" customHeight="1" x14ac:dyDescent="0.15">
      <c r="A17" s="27"/>
      <c r="B17" s="28"/>
      <c r="C17" s="29"/>
      <c r="D17" s="28"/>
      <c r="E17" s="28"/>
      <c r="F17" s="28"/>
      <c r="G17" s="27"/>
      <c r="H17" s="28"/>
      <c r="I17" s="29"/>
      <c r="J17" s="28"/>
      <c r="K17" s="28"/>
      <c r="L17" s="28"/>
      <c r="M17" s="27"/>
      <c r="N17" s="28"/>
      <c r="O17" s="29"/>
      <c r="P17" s="28"/>
      <c r="Q17" s="28"/>
      <c r="R17" s="28"/>
      <c r="S17" s="27"/>
      <c r="T17" s="30"/>
      <c r="U17" s="31"/>
      <c r="W17" s="1">
        <f ca="1">IF(INDEX(Holiday!$E:$E,ROW(),1)=0,"",INDEX(Holiday!$E:$E,ROW(),1))</f>
        <v>40585</v>
      </c>
    </row>
    <row r="18" spans="1:23" ht="15" customHeight="1" x14ac:dyDescent="0.15">
      <c r="A18" s="32"/>
      <c r="B18" s="33"/>
      <c r="C18" s="34"/>
      <c r="D18" s="33"/>
      <c r="E18" s="33"/>
      <c r="F18" s="33"/>
      <c r="G18" s="32"/>
      <c r="H18" s="33"/>
      <c r="I18" s="34"/>
      <c r="J18" s="33"/>
      <c r="K18" s="33"/>
      <c r="L18" s="33"/>
      <c r="M18" s="32"/>
      <c r="N18" s="33"/>
      <c r="O18" s="34"/>
      <c r="P18" s="33"/>
      <c r="Q18" s="33"/>
      <c r="R18" s="33"/>
      <c r="S18" s="32"/>
      <c r="T18" s="35"/>
      <c r="U18" s="36"/>
      <c r="W18" s="1" t="str">
        <f ca="1">IF(INDEX(Holiday!$E:$E,ROW(),1)=0,"",INDEX(Holiday!$E:$E,ROW(),1))</f>
        <v/>
      </c>
    </row>
    <row r="19" spans="1:23" ht="50.1" customHeight="1" x14ac:dyDescent="0.15">
      <c r="A19" s="249">
        <f>S15+1</f>
        <v>40923</v>
      </c>
      <c r="B19" s="250"/>
      <c r="C19" s="251"/>
      <c r="D19" s="252">
        <f>A19+1</f>
        <v>40924</v>
      </c>
      <c r="E19" s="253"/>
      <c r="F19" s="254"/>
      <c r="G19" s="252">
        <f>D19+1</f>
        <v>40925</v>
      </c>
      <c r="H19" s="253"/>
      <c r="I19" s="254"/>
      <c r="J19" s="252">
        <f>G19+1</f>
        <v>40926</v>
      </c>
      <c r="K19" s="253"/>
      <c r="L19" s="254"/>
      <c r="M19" s="252">
        <f>J19+1</f>
        <v>40927</v>
      </c>
      <c r="N19" s="253"/>
      <c r="O19" s="254"/>
      <c r="P19" s="252">
        <f>M19+1</f>
        <v>40928</v>
      </c>
      <c r="Q19" s="253"/>
      <c r="R19" s="254"/>
      <c r="S19" s="255">
        <f>P19+1</f>
        <v>40929</v>
      </c>
      <c r="T19" s="256"/>
      <c r="U19" s="257"/>
      <c r="W19" s="1">
        <f ca="1">IF(INDEX(Holiday!$E:$E,ROW(),1)=0,"",INDEX(Holiday!$E:$E,ROW(),1))</f>
        <v>40623</v>
      </c>
    </row>
    <row r="20" spans="1:23" ht="15" customHeight="1" x14ac:dyDescent="0.15">
      <c r="A20" s="27"/>
      <c r="B20" s="28"/>
      <c r="C20" s="29"/>
      <c r="D20" s="28"/>
      <c r="E20" s="28"/>
      <c r="F20" s="28"/>
      <c r="G20" s="27"/>
      <c r="H20" s="28"/>
      <c r="I20" s="29"/>
      <c r="J20" s="28"/>
      <c r="K20" s="28"/>
      <c r="L20" s="28"/>
      <c r="M20" s="27"/>
      <c r="N20" s="28"/>
      <c r="O20" s="29"/>
      <c r="P20" s="28"/>
      <c r="Q20" s="28"/>
      <c r="R20" s="28"/>
      <c r="S20" s="27"/>
      <c r="T20" s="30"/>
      <c r="U20" s="31"/>
      <c r="W20" s="1" t="str">
        <f ca="1">IF(INDEX(Holiday!$E:$E,ROW(),1)=0,"",INDEX(Holiday!$E:$E,ROW(),1))</f>
        <v/>
      </c>
    </row>
    <row r="21" spans="1:23" ht="15" customHeight="1" x14ac:dyDescent="0.15">
      <c r="A21" s="27"/>
      <c r="B21" s="28"/>
      <c r="C21" s="29"/>
      <c r="D21" s="28"/>
      <c r="E21" s="28"/>
      <c r="F21" s="28"/>
      <c r="G21" s="27"/>
      <c r="H21" s="28"/>
      <c r="I21" s="29"/>
      <c r="J21" s="28"/>
      <c r="K21" s="28"/>
      <c r="L21" s="28"/>
      <c r="M21" s="27"/>
      <c r="N21" s="28"/>
      <c r="O21" s="29"/>
      <c r="P21" s="28"/>
      <c r="Q21" s="28"/>
      <c r="R21" s="28"/>
      <c r="S21" s="27"/>
      <c r="T21" s="30"/>
      <c r="U21" s="31"/>
      <c r="W21" s="1">
        <f ca="1">IF(INDEX(Holiday!$E:$E,ROW(),1)=0,"",INDEX(Holiday!$E:$E,ROW(),1))</f>
        <v>40662</v>
      </c>
    </row>
    <row r="22" spans="1:23" ht="15" customHeight="1" x14ac:dyDescent="0.15">
      <c r="A22" s="32"/>
      <c r="B22" s="33"/>
      <c r="C22" s="34"/>
      <c r="D22" s="33"/>
      <c r="E22" s="33"/>
      <c r="F22" s="33"/>
      <c r="G22" s="32"/>
      <c r="H22" s="33"/>
      <c r="I22" s="34"/>
      <c r="J22" s="33"/>
      <c r="K22" s="33"/>
      <c r="L22" s="33"/>
      <c r="M22" s="32"/>
      <c r="N22" s="33"/>
      <c r="O22" s="34"/>
      <c r="P22" s="33"/>
      <c r="Q22" s="33"/>
      <c r="R22" s="33"/>
      <c r="S22" s="32"/>
      <c r="T22" s="35"/>
      <c r="U22" s="36"/>
      <c r="W22" s="1" t="str">
        <f ca="1">IF(INDEX(Holiday!$E:$E,ROW(),1)=0,"",INDEX(Holiday!$E:$E,ROW(),1))</f>
        <v/>
      </c>
    </row>
    <row r="23" spans="1:23" ht="50.1" customHeight="1" x14ac:dyDescent="0.15">
      <c r="A23" s="249">
        <f>S19+1</f>
        <v>40930</v>
      </c>
      <c r="B23" s="250"/>
      <c r="C23" s="251"/>
      <c r="D23" s="252">
        <f>A23+1</f>
        <v>40931</v>
      </c>
      <c r="E23" s="253"/>
      <c r="F23" s="254"/>
      <c r="G23" s="252">
        <f>D23+1</f>
        <v>40932</v>
      </c>
      <c r="H23" s="253"/>
      <c r="I23" s="254"/>
      <c r="J23" s="252">
        <f>G23+1</f>
        <v>40933</v>
      </c>
      <c r="K23" s="253"/>
      <c r="L23" s="254"/>
      <c r="M23" s="252">
        <f>J23+1</f>
        <v>40934</v>
      </c>
      <c r="N23" s="253"/>
      <c r="O23" s="254"/>
      <c r="P23" s="252">
        <f>M23+1</f>
        <v>40935</v>
      </c>
      <c r="Q23" s="253"/>
      <c r="R23" s="254"/>
      <c r="S23" s="255">
        <f>P23+1</f>
        <v>40936</v>
      </c>
      <c r="T23" s="256"/>
      <c r="U23" s="257"/>
      <c r="W23" s="1" t="str">
        <f ca="1">IF(INDEX(Holiday!$E:$E,ROW(),1)=0,"",INDEX(Holiday!$E:$E,ROW(),1))</f>
        <v/>
      </c>
    </row>
    <row r="24" spans="1:23" ht="15" customHeight="1" x14ac:dyDescent="0.15">
      <c r="A24" s="27"/>
      <c r="B24" s="28"/>
      <c r="C24" s="29"/>
      <c r="D24" s="28"/>
      <c r="E24" s="28"/>
      <c r="F24" s="28"/>
      <c r="G24" s="27"/>
      <c r="H24" s="28"/>
      <c r="I24" s="29"/>
      <c r="J24" s="28"/>
      <c r="K24" s="28"/>
      <c r="L24" s="28"/>
      <c r="M24" s="27"/>
      <c r="N24" s="28"/>
      <c r="O24" s="29"/>
      <c r="P24" s="28"/>
      <c r="Q24" s="28"/>
      <c r="R24" s="28"/>
      <c r="S24" s="27"/>
      <c r="T24" s="30"/>
      <c r="U24" s="31"/>
      <c r="W24" s="1">
        <f ca="1">IF(INDEX(Holiday!$E:$E,ROW(),1)=0,"",INDEX(Holiday!$E:$E,ROW(),1))</f>
        <v>40666</v>
      </c>
    </row>
    <row r="25" spans="1:23" ht="15" customHeight="1" x14ac:dyDescent="0.15">
      <c r="A25" s="27"/>
      <c r="B25" s="28"/>
      <c r="C25" s="29"/>
      <c r="D25" s="28"/>
      <c r="E25" s="28"/>
      <c r="F25" s="28"/>
      <c r="G25" s="27"/>
      <c r="H25" s="28"/>
      <c r="I25" s="29"/>
      <c r="J25" s="28"/>
      <c r="K25" s="28"/>
      <c r="L25" s="28"/>
      <c r="M25" s="27"/>
      <c r="N25" s="28"/>
      <c r="O25" s="29"/>
      <c r="P25" s="28"/>
      <c r="Q25" s="28"/>
      <c r="R25" s="28"/>
      <c r="S25" s="27"/>
      <c r="T25" s="30"/>
      <c r="U25" s="31"/>
      <c r="W25" s="1">
        <f ca="1">IF(INDEX(Holiday!$E:$E,ROW(),1)=0,"",INDEX(Holiday!$E:$E,ROW(),1))</f>
        <v>40667</v>
      </c>
    </row>
    <row r="26" spans="1:23" ht="15" customHeight="1" x14ac:dyDescent="0.15">
      <c r="A26" s="32"/>
      <c r="B26" s="33"/>
      <c r="C26" s="34"/>
      <c r="D26" s="33"/>
      <c r="E26" s="33"/>
      <c r="F26" s="33"/>
      <c r="G26" s="32"/>
      <c r="H26" s="33"/>
      <c r="I26" s="34"/>
      <c r="J26" s="33"/>
      <c r="K26" s="33"/>
      <c r="L26" s="33"/>
      <c r="M26" s="32"/>
      <c r="N26" s="33"/>
      <c r="O26" s="34"/>
      <c r="P26" s="33"/>
      <c r="Q26" s="33"/>
      <c r="R26" s="33"/>
      <c r="S26" s="32"/>
      <c r="T26" s="35"/>
      <c r="U26" s="36"/>
      <c r="W26" s="1">
        <f ca="1">IF(INDEX(Holiday!$E:$E,ROW(),1)=0,"",INDEX(Holiday!$E:$E,ROW(),1))</f>
        <v>40668</v>
      </c>
    </row>
    <row r="27" spans="1:23" ht="50.1" customHeight="1" x14ac:dyDescent="0.15">
      <c r="A27" s="249">
        <f>S23+1</f>
        <v>40937</v>
      </c>
      <c r="B27" s="250"/>
      <c r="C27" s="251"/>
      <c r="D27" s="252">
        <f>A27+1</f>
        <v>40938</v>
      </c>
      <c r="E27" s="253"/>
      <c r="F27" s="254"/>
      <c r="G27" s="252">
        <f>D27+1</f>
        <v>40939</v>
      </c>
      <c r="H27" s="253"/>
      <c r="I27" s="254"/>
      <c r="J27" s="252">
        <f>G27+1</f>
        <v>40940</v>
      </c>
      <c r="K27" s="253"/>
      <c r="L27" s="254"/>
      <c r="M27" s="252">
        <f>J27+1</f>
        <v>40941</v>
      </c>
      <c r="N27" s="253"/>
      <c r="O27" s="254"/>
      <c r="P27" s="252">
        <f>M27+1</f>
        <v>40942</v>
      </c>
      <c r="Q27" s="253"/>
      <c r="R27" s="254"/>
      <c r="S27" s="255">
        <f>P27+1</f>
        <v>40943</v>
      </c>
      <c r="T27" s="256"/>
      <c r="U27" s="257"/>
      <c r="W27" s="1" t="str">
        <f ca="1">IF(INDEX(Holiday!$E:$E,ROW(),1)=0,"",INDEX(Holiday!$E:$E,ROW(),1))</f>
        <v/>
      </c>
    </row>
    <row r="28" spans="1:23" ht="15" customHeight="1" x14ac:dyDescent="0.15">
      <c r="A28" s="27"/>
      <c r="B28" s="28"/>
      <c r="C28" s="29"/>
      <c r="D28" s="28"/>
      <c r="E28" s="28"/>
      <c r="F28" s="28"/>
      <c r="G28" s="27"/>
      <c r="H28" s="28"/>
      <c r="I28" s="29"/>
      <c r="J28" s="28"/>
      <c r="K28" s="28"/>
      <c r="L28" s="28"/>
      <c r="M28" s="27"/>
      <c r="N28" s="28"/>
      <c r="O28" s="29"/>
      <c r="P28" s="28"/>
      <c r="Q28" s="28"/>
      <c r="R28" s="28"/>
      <c r="S28" s="27"/>
      <c r="T28" s="30"/>
      <c r="U28" s="31"/>
      <c r="W28" s="1">
        <f ca="1">IF(INDEX(Holiday!$E:$E,ROW(),1)=0,"",INDEX(Holiday!$E:$E,ROW(),1))</f>
        <v>40742</v>
      </c>
    </row>
    <row r="29" spans="1:23" ht="15" customHeight="1" x14ac:dyDescent="0.15">
      <c r="A29" s="27"/>
      <c r="B29" s="28"/>
      <c r="C29" s="29"/>
      <c r="D29" s="28"/>
      <c r="E29" s="28"/>
      <c r="F29" s="28"/>
      <c r="G29" s="27"/>
      <c r="H29" s="28"/>
      <c r="I29" s="29"/>
      <c r="J29" s="28"/>
      <c r="K29" s="28"/>
      <c r="L29" s="28"/>
      <c r="M29" s="27"/>
      <c r="N29" s="28"/>
      <c r="O29" s="29"/>
      <c r="P29" s="28"/>
      <c r="Q29" s="28"/>
      <c r="R29" s="28"/>
      <c r="S29" s="27"/>
      <c r="T29" s="30"/>
      <c r="U29" s="31"/>
      <c r="W29" s="1" t="str">
        <f ca="1">IF(INDEX(Holiday!$E:$E,ROW(),1)=0,"",INDEX(Holiday!$E:$E,ROW(),1))</f>
        <v/>
      </c>
    </row>
    <row r="30" spans="1:23" ht="15" customHeight="1" x14ac:dyDescent="0.15">
      <c r="A30" s="32"/>
      <c r="B30" s="33"/>
      <c r="C30" s="34"/>
      <c r="D30" s="33"/>
      <c r="E30" s="33"/>
      <c r="F30" s="33"/>
      <c r="G30" s="32"/>
      <c r="H30" s="33"/>
      <c r="I30" s="34"/>
      <c r="J30" s="33"/>
      <c r="K30" s="33"/>
      <c r="L30" s="33"/>
      <c r="M30" s="32"/>
      <c r="N30" s="33"/>
      <c r="O30" s="34"/>
      <c r="P30" s="33"/>
      <c r="Q30" s="33"/>
      <c r="R30" s="33"/>
      <c r="S30" s="32"/>
      <c r="T30" s="35"/>
      <c r="U30" s="36"/>
      <c r="W30" s="1">
        <f ca="1">IF(INDEX(Holiday!$E:$E,ROW(),1)=0,"",INDEX(Holiday!$E:$E,ROW(),1))</f>
        <v>40805</v>
      </c>
    </row>
    <row r="31" spans="1:23" ht="50.1" customHeight="1" x14ac:dyDescent="0.15">
      <c r="A31" s="249">
        <f>S27+1</f>
        <v>40944</v>
      </c>
      <c r="B31" s="250"/>
      <c r="C31" s="251"/>
      <c r="D31" s="252">
        <f>A31+1</f>
        <v>40945</v>
      </c>
      <c r="E31" s="253"/>
      <c r="F31" s="254"/>
      <c r="G31" s="252">
        <f>D31+1</f>
        <v>40946</v>
      </c>
      <c r="H31" s="253"/>
      <c r="I31" s="254"/>
      <c r="J31" s="252">
        <f>G31+1</f>
        <v>40947</v>
      </c>
      <c r="K31" s="253"/>
      <c r="L31" s="254"/>
      <c r="M31" s="252">
        <f>J31+1</f>
        <v>40948</v>
      </c>
      <c r="N31" s="253"/>
      <c r="O31" s="254"/>
      <c r="P31" s="252">
        <f>M31+1</f>
        <v>40949</v>
      </c>
      <c r="Q31" s="253"/>
      <c r="R31" s="254"/>
      <c r="S31" s="255">
        <f>P31+1</f>
        <v>40950</v>
      </c>
      <c r="T31" s="256"/>
      <c r="U31" s="257"/>
      <c r="W31" s="1" t="str">
        <f ca="1">IF(INDEX(Holiday!$E:$E,ROW(),1)=0,"",INDEX(Holiday!$E:$E,ROW(),1))</f>
        <v/>
      </c>
    </row>
    <row r="32" spans="1:23" ht="15" customHeight="1" x14ac:dyDescent="0.15">
      <c r="A32" s="27"/>
      <c r="B32" s="28"/>
      <c r="C32" s="29"/>
      <c r="D32" s="28"/>
      <c r="E32" s="28"/>
      <c r="F32" s="28"/>
      <c r="G32" s="27"/>
      <c r="H32" s="28"/>
      <c r="I32" s="29"/>
      <c r="J32" s="28"/>
      <c r="K32" s="28"/>
      <c r="L32" s="28"/>
      <c r="M32" s="27"/>
      <c r="N32" s="28"/>
      <c r="O32" s="29"/>
      <c r="P32" s="28"/>
      <c r="Q32" s="28"/>
      <c r="R32" s="28"/>
      <c r="S32" s="27"/>
      <c r="T32" s="30"/>
      <c r="U32" s="31"/>
      <c r="W32" s="1">
        <f ca="1">IF(INDEX(Holiday!$E:$E,ROW(),1)=0,"",INDEX(Holiday!$E:$E,ROW(),1))</f>
        <v>40809</v>
      </c>
    </row>
    <row r="33" spans="1:23" ht="15" customHeight="1" x14ac:dyDescent="0.15">
      <c r="A33" s="27"/>
      <c r="B33" s="28"/>
      <c r="C33" s="29"/>
      <c r="D33" s="28"/>
      <c r="E33" s="28"/>
      <c r="F33" s="28"/>
      <c r="G33" s="27"/>
      <c r="H33" s="28"/>
      <c r="I33" s="29"/>
      <c r="J33" s="28"/>
      <c r="K33" s="28"/>
      <c r="L33" s="28"/>
      <c r="M33" s="27"/>
      <c r="N33" s="28"/>
      <c r="O33" s="29"/>
      <c r="P33" s="28"/>
      <c r="Q33" s="28"/>
      <c r="R33" s="28"/>
      <c r="S33" s="27"/>
      <c r="T33" s="30"/>
      <c r="U33" s="31"/>
      <c r="W33" s="1" t="str">
        <f ca="1">IF(INDEX(Holiday!$E:$E,ROW(),1)=0,"",INDEX(Holiday!$E:$E,ROW(),1))</f>
        <v/>
      </c>
    </row>
    <row r="34" spans="1:23" ht="15" customHeight="1" x14ac:dyDescent="0.15">
      <c r="A34" s="32"/>
      <c r="B34" s="33"/>
      <c r="C34" s="34"/>
      <c r="D34" s="33"/>
      <c r="E34" s="33"/>
      <c r="F34" s="33"/>
      <c r="G34" s="32"/>
      <c r="H34" s="33"/>
      <c r="I34" s="34"/>
      <c r="J34" s="33"/>
      <c r="K34" s="33"/>
      <c r="L34" s="33"/>
      <c r="M34" s="32"/>
      <c r="N34" s="33"/>
      <c r="O34" s="34"/>
      <c r="P34" s="33"/>
      <c r="Q34" s="33"/>
      <c r="R34" s="33"/>
      <c r="S34" s="32"/>
      <c r="T34" s="35"/>
      <c r="U34" s="36"/>
      <c r="W34" s="1">
        <f ca="1">IF(INDEX(Holiday!$E:$E,ROW(),1)=0,"",INDEX(Holiday!$E:$E,ROW(),1))</f>
        <v>40826</v>
      </c>
    </row>
    <row r="35" spans="1:23" x14ac:dyDescent="0.15">
      <c r="W35" s="1" t="str">
        <f ca="1">IF(INDEX(Holiday!$E:$E,ROW(),1)=0,"",INDEX(Holiday!$E:$E,ROW(),1))</f>
        <v/>
      </c>
    </row>
    <row r="36" spans="1:23" x14ac:dyDescent="0.15">
      <c r="G36" s="234" t="str">
        <f>IF(INDEX(組織名!$1:$1048576,1,2)=0,"",INDEX(組織名!$1:$1048576,1,2))</f>
        <v>xls-hashimoto</v>
      </c>
      <c r="H36" s="234"/>
      <c r="I36" s="234"/>
      <c r="J36" s="234"/>
      <c r="K36" s="234"/>
      <c r="L36" s="234"/>
      <c r="M36" s="234"/>
      <c r="N36" s="234"/>
      <c r="O36" s="234"/>
      <c r="W36" s="1">
        <f ca="1">IF(INDEX(Holiday!$E:$E,ROW(),1)=0,"",INDEX(Holiday!$E:$E,ROW(),1))</f>
        <v>40850</v>
      </c>
    </row>
    <row r="37" spans="1:23" x14ac:dyDescent="0.15">
      <c r="W37" s="1" t="str">
        <f ca="1">IF(INDEX(Holiday!$E:$E,ROW(),1)=0,"",INDEX(Holiday!$E:$E,ROW(),1))</f>
        <v/>
      </c>
    </row>
    <row r="38" spans="1:23" x14ac:dyDescent="0.15">
      <c r="W38" s="1">
        <f ca="1">IF(INDEX(Holiday!$E:$E,ROW(),1)=0,"",INDEX(Holiday!$E:$E,ROW(),1))</f>
        <v>40870</v>
      </c>
    </row>
    <row r="39" spans="1:23" x14ac:dyDescent="0.15">
      <c r="W39" s="1" t="str">
        <f ca="1">IF(INDEX(Holiday!$E:$E,ROW(),1)=0,"",INDEX(Holiday!$E:$E,ROW(),1))</f>
        <v/>
      </c>
    </row>
    <row r="40" spans="1:23" x14ac:dyDescent="0.15">
      <c r="W40" s="1">
        <f ca="1">IF(INDEX(Holiday!$E:$E,ROW(),1)=0,"",INDEX(Holiday!$E:$E,ROW(),1))</f>
        <v>40900</v>
      </c>
    </row>
    <row r="41" spans="1:23" x14ac:dyDescent="0.15">
      <c r="W41" s="1" t="str">
        <f ca="1">IF(INDEX(Holiday!$E:$E,ROW(),1)=0,"",INDEX(Holiday!$E:$E,ROW(),1))</f>
        <v/>
      </c>
    </row>
    <row r="42" spans="1:23" x14ac:dyDescent="0.15">
      <c r="W42" s="1">
        <f ca="1">IF(INDEX(Holiday!$E:$E,ROW(),1)=0,"",INDEX(Holiday!$E:$E,ROW(),1))</f>
        <v>40907</v>
      </c>
    </row>
    <row r="43" spans="1:23" x14ac:dyDescent="0.15">
      <c r="W43" s="1">
        <f ca="1">IF(INDEX(Holiday!$E:$E,ROW(),1)=0,"",INDEX(Holiday!$E:$E,ROW(),1))</f>
        <v>40908</v>
      </c>
    </row>
    <row r="44" spans="1:23" x14ac:dyDescent="0.15">
      <c r="W44" s="1">
        <f ca="1">IF(INDEX(Holiday!$E:$E,ROW(),1)=0,"",INDEX(Holiday!$E:$E,ROW(),1))</f>
        <v>40909</v>
      </c>
    </row>
    <row r="45" spans="1:23" x14ac:dyDescent="0.15">
      <c r="W45" s="1">
        <f ca="1">IF(INDEX(Holiday!$E:$E,ROW(),1)=0,"",INDEX(Holiday!$E:$E,ROW(),1))</f>
        <v>40910</v>
      </c>
    </row>
    <row r="46" spans="1:23" x14ac:dyDescent="0.15">
      <c r="W46" s="1">
        <f ca="1">IF(INDEX(Holiday!$E:$E,ROW(),1)=0,"",INDEX(Holiday!$E:$E,ROW(),1))</f>
        <v>40911</v>
      </c>
    </row>
    <row r="47" spans="1:23" x14ac:dyDescent="0.15">
      <c r="W47" s="1" t="str">
        <f ca="1">IF(INDEX(Holiday!$E:$E,ROW(),1)=0,"",INDEX(Holiday!$E:$E,ROW(),1))</f>
        <v/>
      </c>
    </row>
    <row r="48" spans="1:23" x14ac:dyDescent="0.15">
      <c r="W48" s="1">
        <f ca="1">IF(INDEX(Holiday!$E:$E,ROW(),1)=0,"",INDEX(Holiday!$E:$E,ROW(),1))</f>
        <v>40917</v>
      </c>
    </row>
    <row r="49" spans="23:23" x14ac:dyDescent="0.15">
      <c r="W49" s="1" t="str">
        <f ca="1">IF(INDEX(Holiday!$E:$E,ROW(),1)=0,"",INDEX(Holiday!$E:$E,ROW(),1))</f>
        <v/>
      </c>
    </row>
    <row r="50" spans="23:23" x14ac:dyDescent="0.15">
      <c r="W50" s="1">
        <f ca="1">IF(INDEX(Holiday!$E:$E,ROW(),1)=0,"",INDEX(Holiday!$E:$E,ROW(),1))</f>
        <v>40950</v>
      </c>
    </row>
    <row r="51" spans="23:23" x14ac:dyDescent="0.15">
      <c r="W51" s="1" t="str">
        <f ca="1">IF(INDEX(Holiday!$E:$E,ROW(),1)=0,"",INDEX(Holiday!$E:$E,ROW(),1))</f>
        <v/>
      </c>
    </row>
    <row r="52" spans="23:23" x14ac:dyDescent="0.15">
      <c r="W52" s="1">
        <f ca="1">IF(INDEX(Holiday!$E:$E,ROW(),1)=0,"",INDEX(Holiday!$E:$E,ROW(),1))</f>
        <v>40988</v>
      </c>
    </row>
    <row r="53" spans="23:23" x14ac:dyDescent="0.15">
      <c r="W53" s="1" t="str">
        <f ca="1">IF(INDEX(Holiday!$E:$E,ROW(),1)=0,"",INDEX(Holiday!$E:$E,ROW(),1))</f>
        <v/>
      </c>
    </row>
    <row r="54" spans="23:23" x14ac:dyDescent="0.15">
      <c r="W54" s="1">
        <f ca="1">IF(INDEX(Holiday!$E:$E,ROW(),1)=0,"",INDEX(Holiday!$E:$E,ROW(),1))</f>
        <v>41028</v>
      </c>
    </row>
    <row r="55" spans="23:23" x14ac:dyDescent="0.15">
      <c r="W55" s="1">
        <f ca="1">IF(INDEX(Holiday!$E:$E,ROW(),1)=0,"",INDEX(Holiday!$E:$E,ROW(),1))</f>
        <v>41029</v>
      </c>
    </row>
    <row r="56" spans="23:23" x14ac:dyDescent="0.15">
      <c r="W56" s="1" t="str">
        <f ca="1">IF(INDEX(Holiday!$E:$E,ROW(),1)=0,"",INDEX(Holiday!$E:$E,ROW(),1))</f>
        <v/>
      </c>
    </row>
    <row r="57" spans="23:23" x14ac:dyDescent="0.15">
      <c r="W57" s="1">
        <f ca="1">IF(INDEX(Holiday!$E:$E,ROW(),1)=0,"",INDEX(Holiday!$E:$E,ROW(),1))</f>
        <v>41032</v>
      </c>
    </row>
    <row r="58" spans="23:23" x14ac:dyDescent="0.15">
      <c r="W58" s="1">
        <f ca="1">IF(INDEX(Holiday!$E:$E,ROW(),1)=0,"",INDEX(Holiday!$E:$E,ROW(),1))</f>
        <v>41033</v>
      </c>
    </row>
    <row r="59" spans="23:23" x14ac:dyDescent="0.15">
      <c r="W59" s="1">
        <f ca="1">IF(INDEX(Holiday!$E:$E,ROW(),1)=0,"",INDEX(Holiday!$E:$E,ROW(),1))</f>
        <v>41034</v>
      </c>
    </row>
    <row r="60" spans="23:23" x14ac:dyDescent="0.15">
      <c r="W60" s="1" t="str">
        <f ca="1">IF(INDEX(Holiday!$E:$E,ROW(),1)=0,"",INDEX(Holiday!$E:$E,ROW(),1))</f>
        <v/>
      </c>
    </row>
    <row r="61" spans="23:23" x14ac:dyDescent="0.15">
      <c r="W61" s="1">
        <f ca="1">IF(INDEX(Holiday!$E:$E,ROW(),1)=0,"",INDEX(Holiday!$E:$E,ROW(),1))</f>
        <v>41106</v>
      </c>
    </row>
    <row r="62" spans="23:23" x14ac:dyDescent="0.15">
      <c r="W62" s="1" t="str">
        <f ca="1">IF(INDEX(Holiday!$E:$E,ROW(),1)=0,"",INDEX(Holiday!$E:$E,ROW(),1))</f>
        <v/>
      </c>
    </row>
    <row r="63" spans="23:23" x14ac:dyDescent="0.15">
      <c r="W63" s="1">
        <f ca="1">IF(INDEX(Holiday!$E:$E,ROW(),1)=0,"",INDEX(Holiday!$E:$E,ROW(),1))</f>
        <v>41169</v>
      </c>
    </row>
    <row r="64" spans="23:23" x14ac:dyDescent="0.15">
      <c r="W64" s="1" t="str">
        <f ca="1">IF(INDEX(Holiday!$E:$E,ROW(),1)=0,"",INDEX(Holiday!$E:$E,ROW(),1))</f>
        <v/>
      </c>
    </row>
    <row r="65" spans="23:23" x14ac:dyDescent="0.15">
      <c r="W65" s="1">
        <f ca="1">IF(INDEX(Holiday!$E:$E,ROW(),1)=0,"",INDEX(Holiday!$E:$E,ROW(),1))</f>
        <v>41174</v>
      </c>
    </row>
    <row r="66" spans="23:23" x14ac:dyDescent="0.15">
      <c r="W66" s="1" t="str">
        <f ca="1">IF(INDEX(Holiday!$E:$E,ROW(),1)=0,"",INDEX(Holiday!$E:$E,ROW(),1))</f>
        <v/>
      </c>
    </row>
    <row r="67" spans="23:23" x14ac:dyDescent="0.15">
      <c r="W67" s="1">
        <f ca="1">IF(INDEX(Holiday!$E:$E,ROW(),1)=0,"",INDEX(Holiday!$E:$E,ROW(),1))</f>
        <v>41190</v>
      </c>
    </row>
    <row r="68" spans="23:23" x14ac:dyDescent="0.15">
      <c r="W68" s="1" t="str">
        <f ca="1">IF(INDEX(Holiday!$E:$E,ROW(),1)=0,"",INDEX(Holiday!$E:$E,ROW(),1))</f>
        <v/>
      </c>
    </row>
    <row r="69" spans="23:23" x14ac:dyDescent="0.15">
      <c r="W69" s="1">
        <f ca="1">IF(INDEX(Holiday!$E:$E,ROW(),1)=0,"",INDEX(Holiday!$E:$E,ROW(),1))</f>
        <v>41216</v>
      </c>
    </row>
    <row r="70" spans="23:23" x14ac:dyDescent="0.15">
      <c r="W70" s="1" t="str">
        <f ca="1">IF(INDEX(Holiday!$E:$E,ROW(),1)=0,"",INDEX(Holiday!$E:$E,ROW(),1))</f>
        <v/>
      </c>
    </row>
    <row r="71" spans="23:23" x14ac:dyDescent="0.15">
      <c r="W71" s="1">
        <f ca="1">IF(INDEX(Holiday!$E:$E,ROW(),1)=0,"",INDEX(Holiday!$E:$E,ROW(),1))</f>
        <v>41236</v>
      </c>
    </row>
    <row r="72" spans="23:23" x14ac:dyDescent="0.15">
      <c r="W72" s="1" t="str">
        <f ca="1">IF(INDEX(Holiday!$E:$E,ROW(),1)=0,"",INDEX(Holiday!$E:$E,ROW(),1))</f>
        <v/>
      </c>
    </row>
    <row r="73" spans="23:23" x14ac:dyDescent="0.15">
      <c r="W73" s="1">
        <f ca="1">IF(INDEX(Holiday!$E:$E,ROW(),1)=0,"",INDEX(Holiday!$E:$E,ROW(),1))</f>
        <v>41266</v>
      </c>
    </row>
    <row r="74" spans="23:23" x14ac:dyDescent="0.15">
      <c r="W74" s="1">
        <f ca="1">IF(INDEX(Holiday!$E:$E,ROW(),1)=0,"",INDEX(Holiday!$E:$E,ROW(),1))</f>
        <v>41267</v>
      </c>
    </row>
    <row r="75" spans="23:23" x14ac:dyDescent="0.15">
      <c r="W75" s="1">
        <f ca="1">IF(INDEX(Holiday!$E:$E,ROW(),1)=0,"",INDEX(Holiday!$E:$E,ROW(),1))</f>
        <v>41273</v>
      </c>
    </row>
    <row r="76" spans="23:23" x14ac:dyDescent="0.15">
      <c r="W76" s="1">
        <f ca="1">IF(INDEX(Holiday!$E:$E,ROW(),1)=0,"",INDEX(Holiday!$E:$E,ROW(),1))</f>
        <v>41274</v>
      </c>
    </row>
    <row r="77" spans="23:23" x14ac:dyDescent="0.15">
      <c r="W77" s="1">
        <f ca="1">IF(INDEX(Holiday!$E:$E,ROW(),1)=0,"",INDEX(Holiday!$E:$E,ROW(),1))</f>
        <v>41275</v>
      </c>
    </row>
    <row r="78" spans="23:23" x14ac:dyDescent="0.15">
      <c r="W78" s="1">
        <f ca="1">IF(INDEX(Holiday!$E:$E,ROW(),1)=0,"",INDEX(Holiday!$E:$E,ROW(),1))</f>
        <v>41276</v>
      </c>
    </row>
    <row r="79" spans="23:23" x14ac:dyDescent="0.15">
      <c r="W79" s="1">
        <f ca="1">IF(INDEX(Holiday!$E:$E,ROW(),1)=0,"",INDEX(Holiday!$E:$E,ROW(),1))</f>
        <v>41277</v>
      </c>
    </row>
    <row r="80" spans="23:23" x14ac:dyDescent="0.15">
      <c r="W80" s="1" t="str">
        <f ca="1">IF(INDEX(Holiday!$E:$E,ROW(),1)=0,"",INDEX(Holiday!$E:$E,ROW(),1))</f>
        <v/>
      </c>
    </row>
    <row r="81" spans="23:23" x14ac:dyDescent="0.15">
      <c r="W81" s="1">
        <f ca="1">IF(INDEX(Holiday!$E:$E,ROW(),1)=0,"",INDEX(Holiday!$E:$E,ROW(),1))</f>
        <v>41288</v>
      </c>
    </row>
    <row r="82" spans="23:23" x14ac:dyDescent="0.15">
      <c r="W82" s="1" t="str">
        <f ca="1">IF(INDEX(Holiday!$E:$E,ROW(),1)=0,"",INDEX(Holiday!$E:$E,ROW(),1))</f>
        <v/>
      </c>
    </row>
    <row r="83" spans="23:23" x14ac:dyDescent="0.15">
      <c r="W83" s="1">
        <f ca="1">IF(INDEX(Holiday!$E:$E,ROW(),1)=0,"",INDEX(Holiday!$E:$E,ROW(),1))</f>
        <v>41316</v>
      </c>
    </row>
    <row r="84" spans="23:23" x14ac:dyDescent="0.15">
      <c r="W84" s="1" t="str">
        <f ca="1">IF(INDEX(Holiday!$E:$E,ROW(),1)=0,"",INDEX(Holiday!$E:$E,ROW(),1))</f>
        <v/>
      </c>
    </row>
    <row r="85" spans="23:23" x14ac:dyDescent="0.15">
      <c r="W85" s="1">
        <f ca="1">IF(INDEX(Holiday!$E:$E,ROW(),1)=0,"",INDEX(Holiday!$E:$E,ROW(),1))</f>
        <v>41353</v>
      </c>
    </row>
    <row r="86" spans="23:23" x14ac:dyDescent="0.15">
      <c r="W86" s="1" t="str">
        <f ca="1">IF(INDEX(Holiday!$E:$E,ROW(),1)=0,"",INDEX(Holiday!$E:$E,ROW(),1))</f>
        <v/>
      </c>
    </row>
    <row r="87" spans="23:23" x14ac:dyDescent="0.15">
      <c r="W87" s="1">
        <f ca="1">IF(INDEX(Holiday!$E:$E,ROW(),1)=0,"",INDEX(Holiday!$E:$E,ROW(),1))</f>
        <v>41393</v>
      </c>
    </row>
    <row r="88" spans="23:23" x14ac:dyDescent="0.15">
      <c r="W88" s="1" t="str">
        <f ca="1">IF(INDEX(Holiday!$E:$E,ROW(),1)=0,"",INDEX(Holiday!$E:$E,ROW(),1))</f>
        <v/>
      </c>
    </row>
    <row r="89" spans="23:23" x14ac:dyDescent="0.15">
      <c r="W89" s="1" t="str">
        <f ca="1">IF(INDEX(Holiday!$E:$E,ROW(),1)=0,"",INDEX(Holiday!$E:$E,ROW(),1))</f>
        <v/>
      </c>
    </row>
    <row r="90" spans="23:23" x14ac:dyDescent="0.15">
      <c r="W90" s="1">
        <f ca="1">IF(INDEX(Holiday!$E:$E,ROW(),1)=0,"",INDEX(Holiday!$E:$E,ROW(),1))</f>
        <v>41397</v>
      </c>
    </row>
    <row r="91" spans="23:23" x14ac:dyDescent="0.15">
      <c r="W91" s="1">
        <f ca="1">IF(INDEX(Holiday!$E:$E,ROW(),1)=0,"",INDEX(Holiday!$E:$E,ROW(),1))</f>
        <v>41398</v>
      </c>
    </row>
    <row r="92" spans="23:23" x14ac:dyDescent="0.15">
      <c r="W92" s="1">
        <f ca="1">IF(INDEX(Holiday!$E:$E,ROW(),1)=0,"",INDEX(Holiday!$E:$E,ROW(),1))</f>
        <v>41399</v>
      </c>
    </row>
    <row r="93" spans="23:23" x14ac:dyDescent="0.15">
      <c r="W93" s="1">
        <f ca="1">IF(INDEX(Holiday!$E:$E,ROW(),1)=0,"",INDEX(Holiday!$E:$E,ROW(),1))</f>
        <v>41400</v>
      </c>
    </row>
    <row r="94" spans="23:23" x14ac:dyDescent="0.15">
      <c r="W94" s="1">
        <f ca="1">IF(INDEX(Holiday!$E:$E,ROW(),1)=0,"",INDEX(Holiday!$E:$E,ROW(),1))</f>
        <v>41470</v>
      </c>
    </row>
    <row r="95" spans="23:23" x14ac:dyDescent="0.15">
      <c r="W95" s="1" t="str">
        <f ca="1">IF(INDEX(Holiday!$E:$E,ROW(),1)=0,"",INDEX(Holiday!$E:$E,ROW(),1))</f>
        <v/>
      </c>
    </row>
    <row r="96" spans="23:23" x14ac:dyDescent="0.15">
      <c r="W96" s="1">
        <f ca="1">IF(INDEX(Holiday!$E:$E,ROW(),1)=0,"",INDEX(Holiday!$E:$E,ROW(),1))</f>
        <v>41533</v>
      </c>
    </row>
    <row r="97" spans="23:23" x14ac:dyDescent="0.15">
      <c r="W97" s="1" t="str">
        <f ca="1">IF(INDEX(Holiday!$E:$E,ROW(),1)=0,"",INDEX(Holiday!$E:$E,ROW(),1))</f>
        <v/>
      </c>
    </row>
    <row r="98" spans="23:23" x14ac:dyDescent="0.15">
      <c r="W98" s="1">
        <f ca="1">IF(INDEX(Holiday!$E:$E,ROW(),1)=0,"",INDEX(Holiday!$E:$E,ROW(),1))</f>
        <v>41540</v>
      </c>
    </row>
    <row r="99" spans="23:23" x14ac:dyDescent="0.15">
      <c r="W99" s="1" t="str">
        <f ca="1">IF(INDEX(Holiday!$E:$E,ROW(),1)=0,"",INDEX(Holiday!$E:$E,ROW(),1))</f>
        <v/>
      </c>
    </row>
    <row r="100" spans="23:23" x14ac:dyDescent="0.15">
      <c r="W100" s="1">
        <f ca="1">IF(INDEX(Holiday!$E:$E,ROW(),1)=0,"",INDEX(Holiday!$E:$E,ROW(),1))</f>
        <v>41561</v>
      </c>
    </row>
    <row r="101" spans="23:23" x14ac:dyDescent="0.15">
      <c r="W101" s="1" t="str">
        <f ca="1">IF(INDEX(Holiday!$E:$E,ROW(),1)=0,"",INDEX(Holiday!$E:$E,ROW(),1))</f>
        <v/>
      </c>
    </row>
    <row r="102" spans="23:23" x14ac:dyDescent="0.15">
      <c r="W102" s="1">
        <f ca="1">IF(INDEX(Holiday!$E:$E,ROW(),1)=0,"",INDEX(Holiday!$E:$E,ROW(),1))</f>
        <v>41581</v>
      </c>
    </row>
    <row r="103" spans="23:23" x14ac:dyDescent="0.15">
      <c r="W103" s="1">
        <f ca="1">IF(INDEX(Holiday!$E:$E,ROW(),1)=0,"",INDEX(Holiday!$E:$E,ROW(),1))</f>
        <v>41582</v>
      </c>
    </row>
    <row r="104" spans="23:23" x14ac:dyDescent="0.15">
      <c r="W104" s="1">
        <f ca="1">IF(INDEX(Holiday!$E:$E,ROW(),1)=0,"",INDEX(Holiday!$E:$E,ROW(),1))</f>
        <v>41601</v>
      </c>
    </row>
    <row r="105" spans="23:23" x14ac:dyDescent="0.15">
      <c r="W105" s="1" t="str">
        <f ca="1">IF(INDEX(Holiday!$E:$E,ROW(),1)=0,"",INDEX(Holiday!$E:$E,ROW(),1))</f>
        <v/>
      </c>
    </row>
    <row r="106" spans="23:23" x14ac:dyDescent="0.15">
      <c r="W106" s="1">
        <f ca="1">IF(INDEX(Holiday!$E:$E,ROW(),1)=0,"",INDEX(Holiday!$E:$E,ROW(),1))</f>
        <v>41631</v>
      </c>
    </row>
    <row r="107" spans="23:23" x14ac:dyDescent="0.15">
      <c r="W107" s="1" t="str">
        <f ca="1">IF(INDEX(Holiday!$E:$E,ROW(),1)=0,"",INDEX(Holiday!$E:$E,ROW(),1))</f>
        <v/>
      </c>
    </row>
    <row r="108" spans="23:23" x14ac:dyDescent="0.15">
      <c r="W108" s="1">
        <f ca="1">IF(INDEX(Holiday!$E:$E,ROW(),1)=0,"",INDEX(Holiday!$E:$E,ROW(),1))</f>
        <v>41638</v>
      </c>
    </row>
    <row r="109" spans="23:23" x14ac:dyDescent="0.15">
      <c r="W109" s="1">
        <f ca="1">IF(INDEX(Holiday!$E:$E,ROW(),1)=0,"",INDEX(Holiday!$E:$E,ROW(),1))</f>
        <v>41639</v>
      </c>
    </row>
    <row r="110" spans="23:23" x14ac:dyDescent="0.15">
      <c r="W110" s="1" t="str">
        <f>IF(INDEX(Holiday!$E:$E,ROW(),1)=0,"",INDEX(Holiday!$E:$E,ROW(),1))</f>
        <v/>
      </c>
    </row>
    <row r="111" spans="23:23" x14ac:dyDescent="0.15">
      <c r="W111" s="1" t="str">
        <f>IF(INDEX(Holiday!$E:$E,ROW(),1)=0,"",INDEX(Holiday!$E:$E,ROW(),1))</f>
        <v/>
      </c>
    </row>
    <row r="112" spans="23:23" x14ac:dyDescent="0.15">
      <c r="W112" s="1" t="str">
        <f>IF(INDEX(Holiday!$E:$E,ROW(),1)=0,"",INDEX(Holiday!$E:$E,ROW(),1))</f>
        <v/>
      </c>
    </row>
    <row r="113" spans="23:23" x14ac:dyDescent="0.15">
      <c r="W113" s="1" t="str">
        <f>IF(INDEX(Holiday!$E:$E,ROW(),1)=0,"",INDEX(Holiday!$E:$E,ROW(),1))</f>
        <v/>
      </c>
    </row>
    <row r="114" spans="23:23" x14ac:dyDescent="0.15">
      <c r="W114" s="1" t="str">
        <f>IF(INDEX(Holiday!$E:$E,ROW(),1)=0,"",INDEX(Holiday!$E:$E,ROW(),1))</f>
        <v/>
      </c>
    </row>
    <row r="115" spans="23:23" x14ac:dyDescent="0.15">
      <c r="W115" s="1" t="str">
        <f>IF(INDEX(Holiday!$E:$E,ROW(),1)=0,"",INDEX(Holiday!$E:$E,ROW(),1))</f>
        <v/>
      </c>
    </row>
    <row r="116" spans="23:23" x14ac:dyDescent="0.15">
      <c r="W116" s="1" t="str">
        <f>IF(INDEX(Holiday!$E:$E,ROW(),1)=0,"",INDEX(Holiday!$E:$E,ROW(),1))</f>
        <v/>
      </c>
    </row>
    <row r="117" spans="23:23" x14ac:dyDescent="0.15">
      <c r="W117" s="1" t="str">
        <f>IF(INDEX(Holiday!$E:$E,ROW(),1)=0,"",INDEX(Holiday!$E:$E,ROW(),1))</f>
        <v/>
      </c>
    </row>
    <row r="118" spans="23:23" x14ac:dyDescent="0.15">
      <c r="W118" s="1" t="str">
        <f>IF(INDEX(Holiday!$E:$E,ROW(),1)=0,"",INDEX(Holiday!$E:$E,ROW(),1))</f>
        <v/>
      </c>
    </row>
    <row r="119" spans="23:23" x14ac:dyDescent="0.15">
      <c r="W119" s="1" t="str">
        <f>IF(INDEX(Holiday!$E:$E,ROW(),1)=0,"",INDEX(Holiday!$E:$E,ROW(),1))</f>
        <v/>
      </c>
    </row>
    <row r="120" spans="23:23" x14ac:dyDescent="0.15">
      <c r="W120" s="1" t="str">
        <f>IF(INDEX(Holiday!$E:$E,ROW(),1)=0,"",INDEX(Holiday!$E:$E,ROW(),1))</f>
        <v/>
      </c>
    </row>
  </sheetData>
  <sheetCalcPr fullCalcOnLoad="1"/>
  <mergeCells count="57">
    <mergeCell ref="G36:O36"/>
    <mergeCell ref="M27:O27"/>
    <mergeCell ref="P27:R27"/>
    <mergeCell ref="S27:U27"/>
    <mergeCell ref="M31:O31"/>
    <mergeCell ref="P31:R31"/>
    <mergeCell ref="S31:U31"/>
    <mergeCell ref="S23:U23"/>
    <mergeCell ref="A27:C27"/>
    <mergeCell ref="D27:F27"/>
    <mergeCell ref="G27:I27"/>
    <mergeCell ref="J27:L27"/>
    <mergeCell ref="A31:C31"/>
    <mergeCell ref="D31:F31"/>
    <mergeCell ref="G31:I31"/>
    <mergeCell ref="J31:L31"/>
    <mergeCell ref="A23:C23"/>
    <mergeCell ref="D23:F23"/>
    <mergeCell ref="G23:I23"/>
    <mergeCell ref="J23:L23"/>
    <mergeCell ref="M23:O23"/>
    <mergeCell ref="P23:R23"/>
    <mergeCell ref="S15:U15"/>
    <mergeCell ref="A19:C19"/>
    <mergeCell ref="D19:F19"/>
    <mergeCell ref="G19:I19"/>
    <mergeCell ref="J19:L19"/>
    <mergeCell ref="M19:O19"/>
    <mergeCell ref="P19:R19"/>
    <mergeCell ref="S19:U19"/>
    <mergeCell ref="A15:C15"/>
    <mergeCell ref="D15:F15"/>
    <mergeCell ref="G15:I15"/>
    <mergeCell ref="J15:L15"/>
    <mergeCell ref="M15:O15"/>
    <mergeCell ref="P15:R15"/>
    <mergeCell ref="P10:R10"/>
    <mergeCell ref="S10:U10"/>
    <mergeCell ref="A11:C11"/>
    <mergeCell ref="D11:F11"/>
    <mergeCell ref="G11:I11"/>
    <mergeCell ref="J11:L11"/>
    <mergeCell ref="M11:O11"/>
    <mergeCell ref="P11:R11"/>
    <mergeCell ref="S11:U11"/>
    <mergeCell ref="B8:F8"/>
    <mergeCell ref="A10:C10"/>
    <mergeCell ref="D10:F10"/>
    <mergeCell ref="G10:I10"/>
    <mergeCell ref="J10:L10"/>
    <mergeCell ref="M10:O10"/>
    <mergeCell ref="H1:I1"/>
    <mergeCell ref="J1:L1"/>
    <mergeCell ref="B1:F2"/>
    <mergeCell ref="O1:P1"/>
    <mergeCell ref="Q1:S1"/>
    <mergeCell ref="A3:G7"/>
  </mergeCells>
  <phoneticPr fontId="1"/>
  <conditionalFormatting sqref="A11:U11 A15:U15 A19:U19 A23:U23 A27:U27 A31:U31">
    <cfRule type="expression" dxfId="62" priority="1" stopIfTrue="1">
      <formula>MONTH(A11)&lt;&gt;MONTH($A$3)</formula>
    </cfRule>
    <cfRule type="expression" dxfId="61" priority="2" stopIfTrue="1">
      <formula>AND(MONTH(A11)=MONTH($A$3),NOT(ISERROR(MATCH(A11,$W$1:$W$150,0))))</formula>
    </cfRule>
  </conditionalFormatting>
  <conditionalFormatting sqref="H3:N8">
    <cfRule type="expression" dxfId="60" priority="3" stopIfTrue="1">
      <formula>MONTH(H3)&lt;&gt;MONTH($J$1)</formula>
    </cfRule>
    <cfRule type="expression" dxfId="59" priority="4" stopIfTrue="1">
      <formula>AND(MONTH(H3)=MONTH($J$1),NOT(ISERROR(MATCH(H3,$W$1:$W$150,0))))</formula>
    </cfRule>
  </conditionalFormatting>
  <conditionalFormatting sqref="O3:U8">
    <cfRule type="expression" dxfId="58" priority="5" stopIfTrue="1">
      <formula>MONTH(O3)&lt;&gt;MONTH($Q$1)</formula>
    </cfRule>
    <cfRule type="expression" dxfId="57" priority="6" stopIfTrue="1">
      <formula>AND(MONTH(O3)=MONTH($Q$1),NOT(ISERROR(MATCH(O3,$W$1:$W$150,0))))</formula>
    </cfRule>
  </conditionalFormatting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1" r:id="rId4" name="SpinButton2">
          <controlPr defaultSize="0" print="0" autoLine="0" linkedCell="Holiday!B1" r:id="rId5">
            <anchor moveWithCells="1">
              <from>
                <xdr:col>5</xdr:col>
                <xdr:colOff>19050</xdr:colOff>
                <xdr:row>0</xdr:row>
                <xdr:rowOff>190500</xdr:rowOff>
              </from>
              <to>
                <xdr:col>7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2051" r:id="rId4" name="SpinButton2"/>
      </mc:Fallback>
    </mc:AlternateContent>
    <mc:AlternateContent xmlns:mc="http://schemas.openxmlformats.org/markup-compatibility/2006">
      <mc:Choice Requires="x14">
        <control shapeId="2050" r:id="rId6" name="SpinButton1">
          <controlPr defaultSize="0" print="0" autoLine="0" linkedCell="Holiday!B2" r:id="rId5">
            <anchor moveWithCells="1">
              <from>
                <xdr:col>5</xdr:col>
                <xdr:colOff>19050</xdr:colOff>
                <xdr:row>5</xdr:row>
                <xdr:rowOff>323850</xdr:rowOff>
              </from>
              <to>
                <xdr:col>7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0" r:id="rId6" name="Spin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120"/>
  <sheetViews>
    <sheetView showGridLines="0" view="pageBreakPreview" zoomScaleNormal="100" workbookViewId="0">
      <pane ySplit="3" topLeftCell="A4" activePane="bottomLeft" state="frozen"/>
      <selection pane="bottomLeft" sqref="A1:B1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69" customHeight="1" x14ac:dyDescent="0.15">
      <c r="A1" s="258">
        <f>C1</f>
        <v>40909</v>
      </c>
      <c r="B1" s="258"/>
      <c r="C1" s="260">
        <f>DATE(Holiday!B1,Holiday!B2,1)</f>
        <v>40909</v>
      </c>
      <c r="D1" s="260"/>
      <c r="E1" s="260"/>
      <c r="F1" s="259">
        <f>A1</f>
        <v>40909</v>
      </c>
      <c r="G1" s="259"/>
      <c r="I1" s="1" t="str">
        <f>IF(INDEX(Holiday!$E:$E,ROW(),1)=0,"",INDEX(Holiday!$E:$E,ROW(),1))</f>
        <v/>
      </c>
    </row>
    <row r="2" spans="1:9" ht="15" thickBot="1" x14ac:dyDescent="0.2">
      <c r="A2" s="1"/>
      <c r="B2" s="2"/>
      <c r="C2" s="261"/>
      <c r="D2" s="261"/>
      <c r="E2" s="261"/>
      <c r="F2" s="3"/>
      <c r="G2" s="3"/>
      <c r="I2" s="1" t="str">
        <f>IF(INDEX(Holiday!$E:$E,ROW(),1)=0,"",INDEX(Holiday!$E:$E,ROW(),1))</f>
        <v/>
      </c>
    </row>
    <row r="3" spans="1:9" ht="30" customHeight="1" x14ac:dyDescent="0.15">
      <c r="A3" s="129">
        <f>A4</f>
        <v>40909</v>
      </c>
      <c r="B3" s="130">
        <f t="shared" ref="B3:G3" si="0">B4</f>
        <v>40910</v>
      </c>
      <c r="C3" s="130">
        <f t="shared" si="0"/>
        <v>40911</v>
      </c>
      <c r="D3" s="130">
        <f t="shared" si="0"/>
        <v>40912</v>
      </c>
      <c r="E3" s="130">
        <f t="shared" si="0"/>
        <v>40913</v>
      </c>
      <c r="F3" s="130">
        <f t="shared" si="0"/>
        <v>40914</v>
      </c>
      <c r="G3" s="131">
        <f t="shared" si="0"/>
        <v>40915</v>
      </c>
      <c r="I3" s="1" t="str">
        <f>IF(INDEX(Holiday!$E:$E,ROW(),1)=0,"",INDEX(Holiday!$E:$E,ROW(),1))</f>
        <v/>
      </c>
    </row>
    <row r="4" spans="1:9" ht="60" customHeight="1" x14ac:dyDescent="0.15">
      <c r="A4" s="125">
        <f>DATE(YEAR($C$1),MONTH($C$1),1)-WEEKDAY(DATE(YEAR(C1),MONTH(C1),1))+1</f>
        <v>40909</v>
      </c>
      <c r="B4" s="126">
        <f t="shared" ref="B4:G4" si="1">A4+1</f>
        <v>40910</v>
      </c>
      <c r="C4" s="126">
        <f t="shared" si="1"/>
        <v>40911</v>
      </c>
      <c r="D4" s="126">
        <f t="shared" si="1"/>
        <v>40912</v>
      </c>
      <c r="E4" s="126">
        <f t="shared" si="1"/>
        <v>40913</v>
      </c>
      <c r="F4" s="126">
        <f t="shared" si="1"/>
        <v>40914</v>
      </c>
      <c r="G4" s="127">
        <f t="shared" si="1"/>
        <v>40915</v>
      </c>
      <c r="I4" s="1" t="str">
        <f>IF(INDEX(Holiday!$E:$E,ROW(),1)=0,"",INDEX(Holiday!$E:$E,ROW(),1))</f>
        <v/>
      </c>
    </row>
    <row r="5" spans="1:9" ht="20.100000000000001" customHeight="1" x14ac:dyDescent="0.15">
      <c r="A5" s="4"/>
      <c r="B5" s="5"/>
      <c r="C5" s="5"/>
      <c r="D5" s="5"/>
      <c r="E5" s="5"/>
      <c r="F5" s="5"/>
      <c r="G5" s="6"/>
      <c r="I5" s="1" t="str">
        <f>IF(INDEX(Holiday!$E:$E,ROW(),1)=0,"",INDEX(Holiday!$E:$E,ROW(),1))</f>
        <v/>
      </c>
    </row>
    <row r="6" spans="1:9" ht="20.100000000000001" customHeight="1" x14ac:dyDescent="0.15">
      <c r="A6" s="4"/>
      <c r="B6" s="5"/>
      <c r="C6" s="5"/>
      <c r="D6" s="5"/>
      <c r="E6" s="5"/>
      <c r="F6" s="5"/>
      <c r="G6" s="6"/>
      <c r="I6" s="1" t="str">
        <f>IF(INDEX(Holiday!$E:$E,ROW(),1)=0,"",INDEX(Holiday!$E:$E,ROW(),1))</f>
        <v/>
      </c>
    </row>
    <row r="7" spans="1:9" ht="20.100000000000001" customHeight="1" x14ac:dyDescent="0.15">
      <c r="A7" s="7"/>
      <c r="B7" s="8"/>
      <c r="C7" s="8"/>
      <c r="D7" s="8"/>
      <c r="E7" s="8"/>
      <c r="F7" s="8"/>
      <c r="G7" s="9"/>
      <c r="I7" s="1" t="str">
        <f>IF(INDEX(Holiday!$E:$E,ROW(),1)=0,"",INDEX(Holiday!$E:$E,ROW(),1))</f>
        <v/>
      </c>
    </row>
    <row r="8" spans="1:9" ht="60" customHeight="1" x14ac:dyDescent="0.15">
      <c r="A8" s="18">
        <f>G4+1</f>
        <v>40916</v>
      </c>
      <c r="B8" s="19">
        <f t="shared" ref="B8:G8" si="2">A8+1</f>
        <v>40917</v>
      </c>
      <c r="C8" s="19">
        <f t="shared" si="2"/>
        <v>40918</v>
      </c>
      <c r="D8" s="19">
        <f t="shared" si="2"/>
        <v>40919</v>
      </c>
      <c r="E8" s="19">
        <f t="shared" si="2"/>
        <v>40920</v>
      </c>
      <c r="F8" s="19">
        <f t="shared" si="2"/>
        <v>40921</v>
      </c>
      <c r="G8" s="20">
        <f t="shared" si="2"/>
        <v>40922</v>
      </c>
      <c r="I8" s="1" t="str">
        <f>IF(INDEX(Holiday!$E:$E,ROW(),1)=0,"",INDEX(Holiday!$E:$E,ROW(),1))</f>
        <v/>
      </c>
    </row>
    <row r="9" spans="1:9" ht="20.100000000000001" customHeight="1" x14ac:dyDescent="0.15">
      <c r="A9" s="4"/>
      <c r="B9" s="5"/>
      <c r="C9" s="5"/>
      <c r="D9" s="5"/>
      <c r="E9" s="5"/>
      <c r="F9" s="5"/>
      <c r="G9" s="6"/>
      <c r="I9" s="1" t="str">
        <f>IF(INDEX(Holiday!$E:$E,ROW(),1)=0,"",INDEX(Holiday!$E:$E,ROW(),1))</f>
        <v/>
      </c>
    </row>
    <row r="10" spans="1:9" ht="20.100000000000001" customHeight="1" x14ac:dyDescent="0.15">
      <c r="A10" s="4"/>
      <c r="B10" s="5"/>
      <c r="C10" s="5"/>
      <c r="D10" s="5"/>
      <c r="E10" s="5"/>
      <c r="F10" s="5"/>
      <c r="G10" s="6"/>
      <c r="I10" s="1" t="str">
        <f>IF(INDEX(Holiday!$E:$E,ROW(),1)=0,"",INDEX(Holiday!$E:$E,ROW(),1))</f>
        <v/>
      </c>
    </row>
    <row r="11" spans="1:9" ht="20.100000000000001" customHeight="1" x14ac:dyDescent="0.15">
      <c r="A11" s="7"/>
      <c r="B11" s="8"/>
      <c r="C11" s="8"/>
      <c r="D11" s="8"/>
      <c r="E11" s="8"/>
      <c r="F11" s="8"/>
      <c r="G11" s="9"/>
      <c r="I11" s="1">
        <f ca="1">IF(INDEX(Holiday!$E:$E,ROW(),1)=0,"",INDEX(Holiday!$E:$E,ROW(),1))</f>
        <v>40544</v>
      </c>
    </row>
    <row r="12" spans="1:9" ht="60" customHeight="1" x14ac:dyDescent="0.15">
      <c r="A12" s="18">
        <f>G8+1</f>
        <v>40923</v>
      </c>
      <c r="B12" s="19">
        <f t="shared" ref="B12:G12" si="3">A12+1</f>
        <v>40924</v>
      </c>
      <c r="C12" s="19">
        <f t="shared" si="3"/>
        <v>40925</v>
      </c>
      <c r="D12" s="19">
        <f t="shared" si="3"/>
        <v>40926</v>
      </c>
      <c r="E12" s="19">
        <f t="shared" si="3"/>
        <v>40927</v>
      </c>
      <c r="F12" s="19">
        <f t="shared" si="3"/>
        <v>40928</v>
      </c>
      <c r="G12" s="20">
        <f t="shared" si="3"/>
        <v>40929</v>
      </c>
      <c r="I12" s="1">
        <f ca="1">IF(INDEX(Holiday!$E:$E,ROW(),1)=0,"",INDEX(Holiday!$E:$E,ROW(),1))</f>
        <v>40545</v>
      </c>
    </row>
    <row r="13" spans="1:9" ht="20.100000000000001" customHeight="1" x14ac:dyDescent="0.15">
      <c r="A13" s="4"/>
      <c r="B13" s="5"/>
      <c r="C13" s="5"/>
      <c r="D13" s="5"/>
      <c r="E13" s="5"/>
      <c r="F13" s="5"/>
      <c r="G13" s="6"/>
      <c r="I13" s="1">
        <f ca="1">IF(INDEX(Holiday!$E:$E,ROW(),1)=0,"",INDEX(Holiday!$E:$E,ROW(),1))</f>
        <v>40546</v>
      </c>
    </row>
    <row r="14" spans="1:9" ht="20.100000000000001" customHeight="1" x14ac:dyDescent="0.15">
      <c r="A14" s="4"/>
      <c r="B14" s="5"/>
      <c r="C14" s="5"/>
      <c r="D14" s="5"/>
      <c r="E14" s="5"/>
      <c r="F14" s="5"/>
      <c r="G14" s="6"/>
      <c r="I14" s="1" t="str">
        <f ca="1">IF(INDEX(Holiday!$E:$E,ROW(),1)=0,"",INDEX(Holiday!$E:$E,ROW(),1))</f>
        <v/>
      </c>
    </row>
    <row r="15" spans="1:9" ht="20.100000000000001" customHeight="1" x14ac:dyDescent="0.15">
      <c r="A15" s="7"/>
      <c r="B15" s="8"/>
      <c r="C15" s="8"/>
      <c r="D15" s="8"/>
      <c r="E15" s="8"/>
      <c r="F15" s="8"/>
      <c r="G15" s="9"/>
      <c r="I15" s="1">
        <f ca="1">IF(INDEX(Holiday!$E:$E,ROW(),1)=0,"",INDEX(Holiday!$E:$E,ROW(),1))</f>
        <v>40553</v>
      </c>
    </row>
    <row r="16" spans="1:9" ht="60" customHeight="1" x14ac:dyDescent="0.15">
      <c r="A16" s="18">
        <f>G12+1</f>
        <v>40930</v>
      </c>
      <c r="B16" s="19">
        <f t="shared" ref="B16:G16" si="4">A16+1</f>
        <v>40931</v>
      </c>
      <c r="C16" s="19">
        <f t="shared" si="4"/>
        <v>40932</v>
      </c>
      <c r="D16" s="19">
        <f t="shared" si="4"/>
        <v>40933</v>
      </c>
      <c r="E16" s="19">
        <f t="shared" si="4"/>
        <v>40934</v>
      </c>
      <c r="F16" s="19">
        <f t="shared" si="4"/>
        <v>40935</v>
      </c>
      <c r="G16" s="20">
        <f t="shared" si="4"/>
        <v>40936</v>
      </c>
      <c r="I16" s="1" t="str">
        <f ca="1">IF(INDEX(Holiday!$E:$E,ROW(),1)=0,"",INDEX(Holiday!$E:$E,ROW(),1))</f>
        <v/>
      </c>
    </row>
    <row r="17" spans="1:9" ht="20.100000000000001" customHeight="1" x14ac:dyDescent="0.15">
      <c r="A17" s="4"/>
      <c r="B17" s="5"/>
      <c r="C17" s="5"/>
      <c r="D17" s="5"/>
      <c r="E17" s="5"/>
      <c r="F17" s="5"/>
      <c r="G17" s="6"/>
      <c r="I17" s="1">
        <f ca="1">IF(INDEX(Holiday!$E:$E,ROW(),1)=0,"",INDEX(Holiday!$E:$E,ROW(),1))</f>
        <v>40585</v>
      </c>
    </row>
    <row r="18" spans="1:9" ht="20.100000000000001" customHeight="1" x14ac:dyDescent="0.15">
      <c r="A18" s="4"/>
      <c r="B18" s="5"/>
      <c r="C18" s="5"/>
      <c r="D18" s="5"/>
      <c r="E18" s="5"/>
      <c r="F18" s="5"/>
      <c r="G18" s="6"/>
      <c r="I18" s="1" t="str">
        <f ca="1">IF(INDEX(Holiday!$E:$E,ROW(),1)=0,"",INDEX(Holiday!$E:$E,ROW(),1))</f>
        <v/>
      </c>
    </row>
    <row r="19" spans="1:9" ht="20.100000000000001" customHeight="1" x14ac:dyDescent="0.15">
      <c r="A19" s="7"/>
      <c r="B19" s="8"/>
      <c r="C19" s="8"/>
      <c r="D19" s="8"/>
      <c r="E19" s="8"/>
      <c r="F19" s="8"/>
      <c r="G19" s="9"/>
      <c r="I19" s="1">
        <f ca="1">IF(INDEX(Holiday!$E:$E,ROW(),1)=0,"",INDEX(Holiday!$E:$E,ROW(),1))</f>
        <v>40623</v>
      </c>
    </row>
    <row r="20" spans="1:9" ht="60" customHeight="1" x14ac:dyDescent="0.15">
      <c r="A20" s="18">
        <f>G16+1</f>
        <v>40937</v>
      </c>
      <c r="B20" s="19">
        <f t="shared" ref="B20:G20" si="5">A20+1</f>
        <v>40938</v>
      </c>
      <c r="C20" s="19">
        <f t="shared" si="5"/>
        <v>40939</v>
      </c>
      <c r="D20" s="19">
        <f t="shared" si="5"/>
        <v>40940</v>
      </c>
      <c r="E20" s="19">
        <f t="shared" si="5"/>
        <v>40941</v>
      </c>
      <c r="F20" s="19">
        <f t="shared" si="5"/>
        <v>40942</v>
      </c>
      <c r="G20" s="20">
        <f t="shared" si="5"/>
        <v>40943</v>
      </c>
      <c r="I20" s="1" t="str">
        <f ca="1">IF(INDEX(Holiday!$E:$E,ROW(),1)=0,"",INDEX(Holiday!$E:$E,ROW(),1))</f>
        <v/>
      </c>
    </row>
    <row r="21" spans="1:9" ht="20.100000000000001" customHeight="1" x14ac:dyDescent="0.15">
      <c r="A21" s="4"/>
      <c r="B21" s="5"/>
      <c r="C21" s="5"/>
      <c r="D21" s="5"/>
      <c r="E21" s="5"/>
      <c r="F21" s="5"/>
      <c r="G21" s="6"/>
      <c r="I21" s="1">
        <f ca="1">IF(INDEX(Holiday!$E:$E,ROW(),1)=0,"",INDEX(Holiday!$E:$E,ROW(),1))</f>
        <v>40662</v>
      </c>
    </row>
    <row r="22" spans="1:9" ht="20.100000000000001" customHeight="1" x14ac:dyDescent="0.15">
      <c r="A22" s="4"/>
      <c r="B22" s="5"/>
      <c r="C22" s="5"/>
      <c r="D22" s="5"/>
      <c r="E22" s="5"/>
      <c r="F22" s="5"/>
      <c r="G22" s="6"/>
      <c r="I22" s="1" t="str">
        <f ca="1">IF(INDEX(Holiday!$E:$E,ROW(),1)=0,"",INDEX(Holiday!$E:$E,ROW(),1))</f>
        <v/>
      </c>
    </row>
    <row r="23" spans="1:9" ht="20.100000000000001" customHeight="1" x14ac:dyDescent="0.15">
      <c r="A23" s="7"/>
      <c r="B23" s="8"/>
      <c r="C23" s="8"/>
      <c r="D23" s="8"/>
      <c r="E23" s="8"/>
      <c r="F23" s="8"/>
      <c r="G23" s="9"/>
      <c r="I23" s="1" t="str">
        <f ca="1">IF(INDEX(Holiday!$E:$E,ROW(),1)=0,"",INDEX(Holiday!$E:$E,ROW(),1))</f>
        <v/>
      </c>
    </row>
    <row r="24" spans="1:9" ht="60" customHeight="1" x14ac:dyDescent="0.15">
      <c r="A24" s="18">
        <f>G20+1</f>
        <v>40944</v>
      </c>
      <c r="B24" s="19">
        <f t="shared" ref="B24:G24" si="6">A24+1</f>
        <v>40945</v>
      </c>
      <c r="C24" s="19">
        <f t="shared" si="6"/>
        <v>40946</v>
      </c>
      <c r="D24" s="19">
        <f t="shared" si="6"/>
        <v>40947</v>
      </c>
      <c r="E24" s="19">
        <f t="shared" si="6"/>
        <v>40948</v>
      </c>
      <c r="F24" s="19">
        <f t="shared" si="6"/>
        <v>40949</v>
      </c>
      <c r="G24" s="20">
        <f t="shared" si="6"/>
        <v>40950</v>
      </c>
      <c r="I24" s="1">
        <f ca="1">IF(INDEX(Holiday!$E:$E,ROW(),1)=0,"",INDEX(Holiday!$E:$E,ROW(),1))</f>
        <v>40666</v>
      </c>
    </row>
    <row r="25" spans="1:9" ht="20.100000000000001" customHeight="1" x14ac:dyDescent="0.15">
      <c r="A25" s="4"/>
      <c r="B25" s="5"/>
      <c r="C25" s="5"/>
      <c r="D25" s="5"/>
      <c r="E25" s="5"/>
      <c r="F25" s="5"/>
      <c r="G25" s="6"/>
      <c r="I25" s="1">
        <f ca="1">IF(INDEX(Holiday!$E:$E,ROW(),1)=0,"",INDEX(Holiday!$E:$E,ROW(),1))</f>
        <v>40667</v>
      </c>
    </row>
    <row r="26" spans="1:9" ht="20.100000000000001" customHeight="1" x14ac:dyDescent="0.15">
      <c r="A26" s="4"/>
      <c r="B26" s="5"/>
      <c r="C26" s="5"/>
      <c r="D26" s="5"/>
      <c r="E26" s="5"/>
      <c r="F26" s="5"/>
      <c r="G26" s="6"/>
      <c r="I26" s="1">
        <f ca="1">IF(INDEX(Holiday!$E:$E,ROW(),1)=0,"",INDEX(Holiday!$E:$E,ROW(),1))</f>
        <v>40668</v>
      </c>
    </row>
    <row r="27" spans="1:9" ht="20.100000000000001" customHeight="1" thickBot="1" x14ac:dyDescent="0.2">
      <c r="A27" s="11"/>
      <c r="B27" s="12"/>
      <c r="C27" s="12"/>
      <c r="D27" s="12"/>
      <c r="E27" s="12"/>
      <c r="F27" s="12"/>
      <c r="G27" s="13"/>
      <c r="I27" s="1" t="str">
        <f ca="1">IF(INDEX(Holiday!$E:$E,ROW(),1)=0,"",INDEX(Holiday!$E:$E,ROW(),1))</f>
        <v/>
      </c>
    </row>
    <row r="28" spans="1:9" x14ac:dyDescent="0.15">
      <c r="I28" s="1">
        <f ca="1">IF(INDEX(Holiday!$E:$E,ROW(),1)=0,"",INDEX(Holiday!$E:$E,ROW(),1))</f>
        <v>40742</v>
      </c>
    </row>
    <row r="29" spans="1:9" x14ac:dyDescent="0.15">
      <c r="C29" s="234" t="str">
        <f>IF(INDEX(組織名!$1:$1048576,1,2)=0,"",INDEX(組織名!$1:$1048576,1,2))</f>
        <v>xls-hashimoto</v>
      </c>
      <c r="D29" s="234"/>
      <c r="E29" s="234"/>
      <c r="I29" s="1" t="str">
        <f ca="1">IF(INDEX(Holiday!$E:$E,ROW(),1)=0,"",INDEX(Holiday!$E:$E,ROW(),1))</f>
        <v/>
      </c>
    </row>
    <row r="30" spans="1:9" x14ac:dyDescent="0.15">
      <c r="I30" s="1">
        <f ca="1">IF(INDEX(Holiday!$E:$E,ROW(),1)=0,"",INDEX(Holiday!$E:$E,ROW(),1))</f>
        <v>40805</v>
      </c>
    </row>
    <row r="31" spans="1:9" x14ac:dyDescent="0.15">
      <c r="I31" s="1" t="str">
        <f ca="1">IF(INDEX(Holiday!$E:$E,ROW(),1)=0,"",INDEX(Holiday!$E:$E,ROW(),1))</f>
        <v/>
      </c>
    </row>
    <row r="32" spans="1:9" x14ac:dyDescent="0.15">
      <c r="I32" s="1">
        <f ca="1">IF(INDEX(Holiday!$E:$E,ROW(),1)=0,"",INDEX(Holiday!$E:$E,ROW(),1))</f>
        <v>40809</v>
      </c>
    </row>
    <row r="33" spans="9:9" x14ac:dyDescent="0.15">
      <c r="I33" s="1" t="str">
        <f ca="1">IF(INDEX(Holiday!$E:$E,ROW(),1)=0,"",INDEX(Holiday!$E:$E,ROW(),1))</f>
        <v/>
      </c>
    </row>
    <row r="34" spans="9:9" x14ac:dyDescent="0.15">
      <c r="I34" s="1">
        <f ca="1">IF(INDEX(Holiday!$E:$E,ROW(),1)=0,"",INDEX(Holiday!$E:$E,ROW(),1))</f>
        <v>40826</v>
      </c>
    </row>
    <row r="35" spans="9:9" x14ac:dyDescent="0.15">
      <c r="I35" s="1" t="str">
        <f ca="1">IF(INDEX(Holiday!$E:$E,ROW(),1)=0,"",INDEX(Holiday!$E:$E,ROW(),1))</f>
        <v/>
      </c>
    </row>
    <row r="36" spans="9:9" x14ac:dyDescent="0.15">
      <c r="I36" s="1">
        <f ca="1">IF(INDEX(Holiday!$E:$E,ROW(),1)=0,"",INDEX(Holiday!$E:$E,ROW(),1))</f>
        <v>40850</v>
      </c>
    </row>
    <row r="37" spans="9:9" x14ac:dyDescent="0.15">
      <c r="I37" s="1" t="str">
        <f ca="1">IF(INDEX(Holiday!$E:$E,ROW(),1)=0,"",INDEX(Holiday!$E:$E,ROW(),1))</f>
        <v/>
      </c>
    </row>
    <row r="38" spans="9:9" x14ac:dyDescent="0.15">
      <c r="I38" s="1">
        <f ca="1">IF(INDEX(Holiday!$E:$E,ROW(),1)=0,"",INDEX(Holiday!$E:$E,ROW(),1))</f>
        <v>40870</v>
      </c>
    </row>
    <row r="39" spans="9:9" x14ac:dyDescent="0.15">
      <c r="I39" s="1" t="str">
        <f ca="1">IF(INDEX(Holiday!$E:$E,ROW(),1)=0,"",INDEX(Holiday!$E:$E,ROW(),1))</f>
        <v/>
      </c>
    </row>
    <row r="40" spans="9:9" x14ac:dyDescent="0.15">
      <c r="I40" s="1">
        <f ca="1">IF(INDEX(Holiday!$E:$E,ROW(),1)=0,"",INDEX(Holiday!$E:$E,ROW(),1))</f>
        <v>40900</v>
      </c>
    </row>
    <row r="41" spans="9:9" x14ac:dyDescent="0.15">
      <c r="I41" s="1" t="str">
        <f ca="1">IF(INDEX(Holiday!$E:$E,ROW(),1)=0,"",INDEX(Holiday!$E:$E,ROW(),1))</f>
        <v/>
      </c>
    </row>
    <row r="42" spans="9:9" x14ac:dyDescent="0.15">
      <c r="I42" s="1">
        <f ca="1">IF(INDEX(Holiday!$E:$E,ROW(),1)=0,"",INDEX(Holiday!$E:$E,ROW(),1))</f>
        <v>40907</v>
      </c>
    </row>
    <row r="43" spans="9:9" x14ac:dyDescent="0.15">
      <c r="I43" s="1">
        <f ca="1">IF(INDEX(Holiday!$E:$E,ROW(),1)=0,"",INDEX(Holiday!$E:$E,ROW(),1))</f>
        <v>40908</v>
      </c>
    </row>
    <row r="44" spans="9:9" x14ac:dyDescent="0.15">
      <c r="I44" s="1">
        <f ca="1">IF(INDEX(Holiday!$E:$E,ROW(),1)=0,"",INDEX(Holiday!$E:$E,ROW(),1))</f>
        <v>40909</v>
      </c>
    </row>
    <row r="45" spans="9:9" x14ac:dyDescent="0.15">
      <c r="I45" s="1">
        <f ca="1">IF(INDEX(Holiday!$E:$E,ROW(),1)=0,"",INDEX(Holiday!$E:$E,ROW(),1))</f>
        <v>40910</v>
      </c>
    </row>
    <row r="46" spans="9:9" x14ac:dyDescent="0.15">
      <c r="I46" s="1">
        <f ca="1">IF(INDEX(Holiday!$E:$E,ROW(),1)=0,"",INDEX(Holiday!$E:$E,ROW(),1))</f>
        <v>40911</v>
      </c>
    </row>
    <row r="47" spans="9:9" x14ac:dyDescent="0.15">
      <c r="I47" s="1" t="str">
        <f ca="1">IF(INDEX(Holiday!$E:$E,ROW(),1)=0,"",INDEX(Holiday!$E:$E,ROW(),1))</f>
        <v/>
      </c>
    </row>
    <row r="48" spans="9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</sheetData>
  <sheetCalcPr fullCalcOnLoad="1"/>
  <mergeCells count="4">
    <mergeCell ref="A1:B1"/>
    <mergeCell ref="F1:G1"/>
    <mergeCell ref="C29:E29"/>
    <mergeCell ref="C1:E2"/>
  </mergeCells>
  <phoneticPr fontId="1"/>
  <conditionalFormatting sqref="A4:G4 A8:G8 A12:G12 A16:G16 A20:G20 A24:G24">
    <cfRule type="expression" dxfId="56" priority="1" stopIfTrue="1">
      <formula>MONTH(A4)&lt;&gt;MONTH($C$1)</formula>
    </cfRule>
    <cfRule type="expression" dxfId="55" priority="2" stopIfTrue="1">
      <formula>AND(MONTH(A4)=MONTH($C$1),NOT(ISERROR(MATCH(A4,$I$1:$I$150,0))))</formula>
    </cfRule>
  </conditionalFormatting>
  <printOptions horizontalCentered="1" verticalCentered="1"/>
  <pageMargins left="0" right="0" top="0" bottom="0" header="0" footer="0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3075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438150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3075" r:id="rId4" name="SpinButton2"/>
      </mc:Fallback>
    </mc:AlternateContent>
    <mc:AlternateContent xmlns:mc="http://schemas.openxmlformats.org/markup-compatibility/2006">
      <mc:Choice Requires="x14">
        <control shapeId="3074" r:id="rId6" name="SpinButton3">
          <controlPr defaultSize="0" print="0" autoLine="0" linkedCell="Holiday!B2" r:id="rId5">
            <anchor moveWithCells="1">
              <from>
                <xdr:col>4</xdr:col>
                <xdr:colOff>352425</xdr:colOff>
                <xdr:row>0</xdr:row>
                <xdr:rowOff>438150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3074" r:id="rId6" name="SpinButton3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121"/>
  <sheetViews>
    <sheetView showGridLines="0" view="pageBreakPreview" zoomScaleNormal="100" workbookViewId="0">
      <pane ySplit="3" topLeftCell="A4" activePane="bottomLeft" state="frozen"/>
      <selection pane="bottomLeft" activeCell="C1" sqref="C1:E2"/>
    </sheetView>
  </sheetViews>
  <sheetFormatPr defaultRowHeight="14.25" x14ac:dyDescent="0.15"/>
  <cols>
    <col min="1" max="7" width="19.625" customWidth="1"/>
    <col min="9" max="9" width="10.625" style="3" customWidth="1"/>
  </cols>
  <sheetData>
    <row r="1" spans="1:9" ht="34.5" x14ac:dyDescent="0.15">
      <c r="A1" s="262">
        <f>C1</f>
        <v>40909</v>
      </c>
      <c r="B1" s="262"/>
      <c r="C1" s="264">
        <f>DATE(Holiday!B1,Holiday!B2,1)</f>
        <v>40909</v>
      </c>
      <c r="D1" s="264"/>
      <c r="E1" s="264"/>
      <c r="F1" s="263">
        <f>C1</f>
        <v>40909</v>
      </c>
      <c r="G1" s="263"/>
      <c r="I1" s="1" t="str">
        <f>IF(INDEX(Holiday!$E:$E,ROW(),1)=0,"",INDEX(Holiday!$E:$E,ROW(),1))</f>
        <v/>
      </c>
    </row>
    <row r="2" spans="1:9" ht="15" thickBot="1" x14ac:dyDescent="0.2">
      <c r="A2" s="1"/>
      <c r="B2" s="2"/>
      <c r="C2" s="265"/>
      <c r="D2" s="265"/>
      <c r="E2" s="265"/>
      <c r="F2" s="3"/>
      <c r="G2" s="3"/>
      <c r="I2" s="1" t="str">
        <f>IF(INDEX(Holiday!$E:$E,ROW(),1)=0,"",INDEX(Holiday!$E:$E,ROW(),1))</f>
        <v/>
      </c>
    </row>
    <row r="3" spans="1:9" ht="21.95" customHeight="1" x14ac:dyDescent="0.15">
      <c r="A3" s="135">
        <f>A4</f>
        <v>40909</v>
      </c>
      <c r="B3" s="136">
        <f t="shared" ref="B3:G3" si="0">B4</f>
        <v>40910</v>
      </c>
      <c r="C3" s="136">
        <f t="shared" si="0"/>
        <v>40911</v>
      </c>
      <c r="D3" s="136">
        <f t="shared" si="0"/>
        <v>40912</v>
      </c>
      <c r="E3" s="136">
        <f t="shared" si="0"/>
        <v>40913</v>
      </c>
      <c r="F3" s="136">
        <f t="shared" si="0"/>
        <v>40914</v>
      </c>
      <c r="G3" s="137">
        <f t="shared" si="0"/>
        <v>40915</v>
      </c>
      <c r="I3" s="1" t="str">
        <f>IF(INDEX(Holiday!$E:$E,ROW(),1)=0,"",INDEX(Holiday!$E:$E,ROW(),1))</f>
        <v/>
      </c>
    </row>
    <row r="4" spans="1:9" ht="21.95" customHeight="1" x14ac:dyDescent="0.15">
      <c r="A4" s="132">
        <f>DATE(YEAR($C$1),MONTH($C$1),1)-WEEKDAY(DATE(YEAR(C1),MONTH(C1),1))+1</f>
        <v>40909</v>
      </c>
      <c r="B4" s="133">
        <f t="shared" ref="B4:G4" si="1">A4+1</f>
        <v>40910</v>
      </c>
      <c r="C4" s="133">
        <f t="shared" si="1"/>
        <v>40911</v>
      </c>
      <c r="D4" s="133">
        <f t="shared" si="1"/>
        <v>40912</v>
      </c>
      <c r="E4" s="133">
        <f t="shared" si="1"/>
        <v>40913</v>
      </c>
      <c r="F4" s="133">
        <f t="shared" si="1"/>
        <v>40914</v>
      </c>
      <c r="G4" s="134">
        <f t="shared" si="1"/>
        <v>40915</v>
      </c>
      <c r="I4" s="1" t="str">
        <f>IF(INDEX(Holiday!$E:$E,ROW(),1)=0,"",INDEX(Holiday!$E:$E,ROW(),1))</f>
        <v/>
      </c>
    </row>
    <row r="5" spans="1:9" ht="21.95" customHeight="1" x14ac:dyDescent="0.15">
      <c r="A5" s="4"/>
      <c r="B5" s="5"/>
      <c r="C5" s="5"/>
      <c r="D5" s="5"/>
      <c r="E5" s="5"/>
      <c r="F5" s="5"/>
      <c r="G5" s="6"/>
      <c r="I5" s="1" t="str">
        <f>IF(INDEX(Holiday!$E:$E,ROW(),1)=0,"",INDEX(Holiday!$E:$E,ROW(),1))</f>
        <v/>
      </c>
    </row>
    <row r="6" spans="1:9" ht="21.95" customHeight="1" x14ac:dyDescent="0.15">
      <c r="A6" s="4"/>
      <c r="B6" s="5"/>
      <c r="C6" s="5"/>
      <c r="D6" s="5"/>
      <c r="E6" s="5"/>
      <c r="F6" s="5"/>
      <c r="G6" s="6"/>
      <c r="I6" s="1" t="str">
        <f>IF(INDEX(Holiday!$E:$E,ROW(),1)=0,"",INDEX(Holiday!$E:$E,ROW(),1))</f>
        <v/>
      </c>
    </row>
    <row r="7" spans="1:9" ht="21.95" customHeight="1" x14ac:dyDescent="0.15">
      <c r="A7" s="7"/>
      <c r="B7" s="8"/>
      <c r="C7" s="8"/>
      <c r="D7" s="8"/>
      <c r="E7" s="8"/>
      <c r="F7" s="8"/>
      <c r="G7" s="9"/>
      <c r="I7" s="1" t="str">
        <f>IF(INDEX(Holiday!$E:$E,ROW(),1)=0,"",INDEX(Holiday!$E:$E,ROW(),1))</f>
        <v/>
      </c>
    </row>
    <row r="8" spans="1:9" ht="21.95" customHeight="1" x14ac:dyDescent="0.15">
      <c r="A8" s="38">
        <f>G4+1</f>
        <v>40916</v>
      </c>
      <c r="B8" s="10">
        <f t="shared" ref="B8:G8" si="2">A8+1</f>
        <v>40917</v>
      </c>
      <c r="C8" s="10">
        <f t="shared" si="2"/>
        <v>40918</v>
      </c>
      <c r="D8" s="10">
        <f t="shared" si="2"/>
        <v>40919</v>
      </c>
      <c r="E8" s="10">
        <f t="shared" si="2"/>
        <v>40920</v>
      </c>
      <c r="F8" s="10">
        <f t="shared" si="2"/>
        <v>40921</v>
      </c>
      <c r="G8" s="39">
        <f t="shared" si="2"/>
        <v>40922</v>
      </c>
      <c r="I8" s="1" t="str">
        <f>IF(INDEX(Holiday!$E:$E,ROW(),1)=0,"",INDEX(Holiday!$E:$E,ROW(),1))</f>
        <v/>
      </c>
    </row>
    <row r="9" spans="1:9" ht="21.95" customHeight="1" x14ac:dyDescent="0.15">
      <c r="A9" s="4"/>
      <c r="B9" s="5"/>
      <c r="C9" s="5"/>
      <c r="D9" s="5"/>
      <c r="E9" s="5"/>
      <c r="F9" s="5"/>
      <c r="G9" s="6"/>
      <c r="I9" s="1" t="str">
        <f>IF(INDEX(Holiday!$E:$E,ROW(),1)=0,"",INDEX(Holiday!$E:$E,ROW(),1))</f>
        <v/>
      </c>
    </row>
    <row r="10" spans="1:9" ht="21.95" customHeight="1" x14ac:dyDescent="0.15">
      <c r="A10" s="4"/>
      <c r="B10" s="5"/>
      <c r="C10" s="5"/>
      <c r="D10" s="5"/>
      <c r="E10" s="5"/>
      <c r="F10" s="5"/>
      <c r="G10" s="6"/>
      <c r="I10" s="1" t="str">
        <f>IF(INDEX(Holiday!$E:$E,ROW(),1)=0,"",INDEX(Holiday!$E:$E,ROW(),1))</f>
        <v/>
      </c>
    </row>
    <row r="11" spans="1:9" ht="21.95" customHeight="1" x14ac:dyDescent="0.15">
      <c r="A11" s="7"/>
      <c r="B11" s="8"/>
      <c r="C11" s="8"/>
      <c r="D11" s="8"/>
      <c r="E11" s="8"/>
      <c r="F11" s="8"/>
      <c r="G11" s="9"/>
      <c r="I11" s="1">
        <f ca="1">IF(INDEX(Holiday!$E:$E,ROW(),1)=0,"",INDEX(Holiday!$E:$E,ROW(),1))</f>
        <v>40544</v>
      </c>
    </row>
    <row r="12" spans="1:9" ht="21.95" customHeight="1" x14ac:dyDescent="0.15">
      <c r="A12" s="38">
        <f>G8+1</f>
        <v>40923</v>
      </c>
      <c r="B12" s="10">
        <f t="shared" ref="B12:G12" si="3">A12+1</f>
        <v>40924</v>
      </c>
      <c r="C12" s="10">
        <f t="shared" si="3"/>
        <v>40925</v>
      </c>
      <c r="D12" s="10">
        <f t="shared" si="3"/>
        <v>40926</v>
      </c>
      <c r="E12" s="10">
        <f t="shared" si="3"/>
        <v>40927</v>
      </c>
      <c r="F12" s="10">
        <f t="shared" si="3"/>
        <v>40928</v>
      </c>
      <c r="G12" s="39">
        <f t="shared" si="3"/>
        <v>40929</v>
      </c>
      <c r="I12" s="1">
        <f ca="1">IF(INDEX(Holiday!$E:$E,ROW(),1)=0,"",INDEX(Holiday!$E:$E,ROW(),1))</f>
        <v>40545</v>
      </c>
    </row>
    <row r="13" spans="1:9" ht="21.95" customHeight="1" x14ac:dyDescent="0.15">
      <c r="A13" s="4"/>
      <c r="B13" s="5"/>
      <c r="C13" s="5"/>
      <c r="D13" s="5"/>
      <c r="E13" s="5"/>
      <c r="F13" s="5"/>
      <c r="G13" s="6"/>
      <c r="I13" s="1">
        <f ca="1">IF(INDEX(Holiday!$E:$E,ROW(),1)=0,"",INDEX(Holiday!$E:$E,ROW(),1))</f>
        <v>40546</v>
      </c>
    </row>
    <row r="14" spans="1:9" ht="21.95" customHeight="1" x14ac:dyDescent="0.15">
      <c r="A14" s="4"/>
      <c r="B14" s="5"/>
      <c r="C14" s="5"/>
      <c r="D14" s="5"/>
      <c r="E14" s="5"/>
      <c r="F14" s="5"/>
      <c r="G14" s="6"/>
      <c r="I14" s="1" t="str">
        <f ca="1">IF(INDEX(Holiday!$E:$E,ROW(),1)=0,"",INDEX(Holiday!$E:$E,ROW(),1))</f>
        <v/>
      </c>
    </row>
    <row r="15" spans="1:9" ht="21.95" customHeight="1" x14ac:dyDescent="0.15">
      <c r="A15" s="7"/>
      <c r="B15" s="8"/>
      <c r="C15" s="8"/>
      <c r="D15" s="8"/>
      <c r="E15" s="8"/>
      <c r="F15" s="8"/>
      <c r="G15" s="9"/>
      <c r="I15" s="1">
        <f ca="1">IF(INDEX(Holiday!$E:$E,ROW(),1)=0,"",INDEX(Holiday!$E:$E,ROW(),1))</f>
        <v>40553</v>
      </c>
    </row>
    <row r="16" spans="1:9" ht="21.95" customHeight="1" x14ac:dyDescent="0.15">
      <c r="A16" s="38">
        <f>G12+1</f>
        <v>40930</v>
      </c>
      <c r="B16" s="10">
        <f t="shared" ref="B16:G16" si="4">A16+1</f>
        <v>40931</v>
      </c>
      <c r="C16" s="10">
        <f t="shared" si="4"/>
        <v>40932</v>
      </c>
      <c r="D16" s="10">
        <f t="shared" si="4"/>
        <v>40933</v>
      </c>
      <c r="E16" s="10">
        <f t="shared" si="4"/>
        <v>40934</v>
      </c>
      <c r="F16" s="10">
        <f t="shared" si="4"/>
        <v>40935</v>
      </c>
      <c r="G16" s="39">
        <f t="shared" si="4"/>
        <v>40936</v>
      </c>
      <c r="I16" s="1" t="str">
        <f ca="1">IF(INDEX(Holiday!$E:$E,ROW(),1)=0,"",INDEX(Holiday!$E:$E,ROW(),1))</f>
        <v/>
      </c>
    </row>
    <row r="17" spans="1:9" ht="21.95" customHeight="1" x14ac:dyDescent="0.15">
      <c r="A17" s="4"/>
      <c r="B17" s="5"/>
      <c r="C17" s="5"/>
      <c r="D17" s="5"/>
      <c r="E17" s="5"/>
      <c r="F17" s="5"/>
      <c r="G17" s="6"/>
      <c r="I17" s="1">
        <f ca="1">IF(INDEX(Holiday!$E:$E,ROW(),1)=0,"",INDEX(Holiday!$E:$E,ROW(),1))</f>
        <v>40585</v>
      </c>
    </row>
    <row r="18" spans="1:9" ht="21.95" customHeight="1" x14ac:dyDescent="0.15">
      <c r="A18" s="4"/>
      <c r="B18" s="5"/>
      <c r="C18" s="5"/>
      <c r="D18" s="5"/>
      <c r="E18" s="5"/>
      <c r="F18" s="5"/>
      <c r="G18" s="6"/>
      <c r="I18" s="1" t="str">
        <f ca="1">IF(INDEX(Holiday!$E:$E,ROW(),1)=0,"",INDEX(Holiday!$E:$E,ROW(),1))</f>
        <v/>
      </c>
    </row>
    <row r="19" spans="1:9" ht="21.95" customHeight="1" x14ac:dyDescent="0.15">
      <c r="A19" s="7"/>
      <c r="B19" s="8"/>
      <c r="C19" s="8"/>
      <c r="D19" s="8"/>
      <c r="E19" s="8"/>
      <c r="F19" s="8"/>
      <c r="G19" s="9"/>
      <c r="I19" s="1">
        <f ca="1">IF(INDEX(Holiday!$E:$E,ROW(),1)=0,"",INDEX(Holiday!$E:$E,ROW(),1))</f>
        <v>40623</v>
      </c>
    </row>
    <row r="20" spans="1:9" ht="21.95" customHeight="1" x14ac:dyDescent="0.15">
      <c r="A20" s="38">
        <f>G16+1</f>
        <v>40937</v>
      </c>
      <c r="B20" s="10">
        <f t="shared" ref="B20:G20" si="5">A20+1</f>
        <v>40938</v>
      </c>
      <c r="C20" s="10">
        <f t="shared" si="5"/>
        <v>40939</v>
      </c>
      <c r="D20" s="10">
        <f t="shared" si="5"/>
        <v>40940</v>
      </c>
      <c r="E20" s="10">
        <f t="shared" si="5"/>
        <v>40941</v>
      </c>
      <c r="F20" s="10">
        <f t="shared" si="5"/>
        <v>40942</v>
      </c>
      <c r="G20" s="39">
        <f t="shared" si="5"/>
        <v>40943</v>
      </c>
      <c r="I20" s="1" t="str">
        <f ca="1">IF(INDEX(Holiday!$E:$E,ROW(),1)=0,"",INDEX(Holiday!$E:$E,ROW(),1))</f>
        <v/>
      </c>
    </row>
    <row r="21" spans="1:9" ht="21.95" customHeight="1" x14ac:dyDescent="0.15">
      <c r="A21" s="4"/>
      <c r="B21" s="5"/>
      <c r="C21" s="5"/>
      <c r="D21" s="5"/>
      <c r="E21" s="5"/>
      <c r="F21" s="5"/>
      <c r="G21" s="6"/>
      <c r="I21" s="1">
        <f ca="1">IF(INDEX(Holiday!$E:$E,ROW(),1)=0,"",INDEX(Holiday!$E:$E,ROW(),1))</f>
        <v>40662</v>
      </c>
    </row>
    <row r="22" spans="1:9" ht="21.95" customHeight="1" x14ac:dyDescent="0.15">
      <c r="A22" s="4"/>
      <c r="B22" s="5"/>
      <c r="C22" s="5"/>
      <c r="D22" s="5"/>
      <c r="E22" s="5"/>
      <c r="F22" s="5"/>
      <c r="G22" s="6"/>
      <c r="I22" s="1" t="str">
        <f ca="1">IF(INDEX(Holiday!$E:$E,ROW(),1)=0,"",INDEX(Holiday!$E:$E,ROW(),1))</f>
        <v/>
      </c>
    </row>
    <row r="23" spans="1:9" ht="21.95" customHeight="1" x14ac:dyDescent="0.15">
      <c r="A23" s="7"/>
      <c r="B23" s="8"/>
      <c r="C23" s="8"/>
      <c r="D23" s="8"/>
      <c r="E23" s="8"/>
      <c r="F23" s="8"/>
      <c r="G23" s="9"/>
      <c r="I23" s="1" t="str">
        <f ca="1">IF(INDEX(Holiday!$E:$E,ROW(),1)=0,"",INDEX(Holiday!$E:$E,ROW(),1))</f>
        <v/>
      </c>
    </row>
    <row r="24" spans="1:9" ht="21.95" customHeight="1" x14ac:dyDescent="0.15">
      <c r="A24" s="38">
        <f>G20+1</f>
        <v>40944</v>
      </c>
      <c r="B24" s="10">
        <f t="shared" ref="B24:G24" si="6">A24+1</f>
        <v>40945</v>
      </c>
      <c r="C24" s="10">
        <f t="shared" si="6"/>
        <v>40946</v>
      </c>
      <c r="D24" s="10">
        <f t="shared" si="6"/>
        <v>40947</v>
      </c>
      <c r="E24" s="10">
        <f t="shared" si="6"/>
        <v>40948</v>
      </c>
      <c r="F24" s="10">
        <f t="shared" si="6"/>
        <v>40949</v>
      </c>
      <c r="G24" s="39">
        <f t="shared" si="6"/>
        <v>40950</v>
      </c>
      <c r="I24" s="1">
        <f ca="1">IF(INDEX(Holiday!$E:$E,ROW(),1)=0,"",INDEX(Holiday!$E:$E,ROW(),1))</f>
        <v>40666</v>
      </c>
    </row>
    <row r="25" spans="1:9" ht="21.95" customHeight="1" x14ac:dyDescent="0.15">
      <c r="A25" s="4"/>
      <c r="B25" s="5"/>
      <c r="C25" s="5"/>
      <c r="D25" s="5"/>
      <c r="E25" s="5"/>
      <c r="F25" s="5"/>
      <c r="G25" s="6"/>
      <c r="I25" s="1">
        <f ca="1">IF(INDEX(Holiday!$E:$E,ROW(),1)=0,"",INDEX(Holiday!$E:$E,ROW(),1))</f>
        <v>40667</v>
      </c>
    </row>
    <row r="26" spans="1:9" ht="21.95" customHeight="1" x14ac:dyDescent="0.15">
      <c r="A26" s="4"/>
      <c r="B26" s="5"/>
      <c r="C26" s="5"/>
      <c r="D26" s="5"/>
      <c r="E26" s="5"/>
      <c r="F26" s="5"/>
      <c r="G26" s="6"/>
      <c r="I26" s="1">
        <f ca="1">IF(INDEX(Holiday!$E:$E,ROW(),1)=0,"",INDEX(Holiday!$E:$E,ROW(),1))</f>
        <v>40668</v>
      </c>
    </row>
    <row r="27" spans="1:9" ht="21.95" customHeight="1" thickBot="1" x14ac:dyDescent="0.2">
      <c r="A27" s="11"/>
      <c r="B27" s="12"/>
      <c r="C27" s="12"/>
      <c r="D27" s="12"/>
      <c r="E27" s="12"/>
      <c r="F27" s="12"/>
      <c r="G27" s="13"/>
      <c r="I27" s="1" t="str">
        <f ca="1">IF(INDEX(Holiday!$E:$E,ROW(),1)=0,"",INDEX(Holiday!$E:$E,ROW(),1))</f>
        <v/>
      </c>
    </row>
    <row r="28" spans="1:9" x14ac:dyDescent="0.15">
      <c r="I28" s="1">
        <f ca="1">IF(INDEX(Holiday!$E:$E,ROW(),1)=0,"",INDEX(Holiday!$E:$E,ROW(),1))</f>
        <v>40742</v>
      </c>
    </row>
    <row r="29" spans="1:9" x14ac:dyDescent="0.15">
      <c r="C29" s="234" t="str">
        <f>IF(INDEX(組織名!$1:$1048576,1,2)=0,"",INDEX(組織名!$1:$1048576,1,2))</f>
        <v>xls-hashimoto</v>
      </c>
      <c r="D29" s="234"/>
      <c r="E29" s="234"/>
      <c r="I29" s="1" t="str">
        <f ca="1">IF(INDEX(Holiday!$E:$E,ROW(),1)=0,"",INDEX(Holiday!$E:$E,ROW(),1))</f>
        <v/>
      </c>
    </row>
    <row r="30" spans="1:9" x14ac:dyDescent="0.15">
      <c r="I30" s="1">
        <f ca="1">IF(INDEX(Holiday!$E:$E,ROW(),1)=0,"",INDEX(Holiday!$E:$E,ROW(),1))</f>
        <v>40805</v>
      </c>
    </row>
    <row r="31" spans="1:9" x14ac:dyDescent="0.15">
      <c r="I31" s="1" t="str">
        <f ca="1">IF(INDEX(Holiday!$E:$E,ROW(),1)=0,"",INDEX(Holiday!$E:$E,ROW(),1))</f>
        <v/>
      </c>
    </row>
    <row r="32" spans="1:9" x14ac:dyDescent="0.15">
      <c r="I32" s="1">
        <f ca="1">IF(INDEX(Holiday!$E:$E,ROW(),1)=0,"",INDEX(Holiday!$E:$E,ROW(),1))</f>
        <v>40809</v>
      </c>
    </row>
    <row r="33" spans="9:9" x14ac:dyDescent="0.15">
      <c r="I33" s="1" t="str">
        <f ca="1">IF(INDEX(Holiday!$E:$E,ROW(),1)=0,"",INDEX(Holiday!$E:$E,ROW(),1))</f>
        <v/>
      </c>
    </row>
    <row r="34" spans="9:9" x14ac:dyDescent="0.15">
      <c r="I34" s="1">
        <f ca="1">IF(INDEX(Holiday!$E:$E,ROW(),1)=0,"",INDEX(Holiday!$E:$E,ROW(),1))</f>
        <v>40826</v>
      </c>
    </row>
    <row r="35" spans="9:9" x14ac:dyDescent="0.15">
      <c r="I35" s="1" t="str">
        <f ca="1">IF(INDEX(Holiday!$E:$E,ROW(),1)=0,"",INDEX(Holiday!$E:$E,ROW(),1))</f>
        <v/>
      </c>
    </row>
    <row r="36" spans="9:9" x14ac:dyDescent="0.15">
      <c r="I36" s="1">
        <f ca="1">IF(INDEX(Holiday!$E:$E,ROW(),1)=0,"",INDEX(Holiday!$E:$E,ROW(),1))</f>
        <v>40850</v>
      </c>
    </row>
    <row r="37" spans="9:9" x14ac:dyDescent="0.15">
      <c r="I37" s="1" t="str">
        <f ca="1">IF(INDEX(Holiday!$E:$E,ROW(),1)=0,"",INDEX(Holiday!$E:$E,ROW(),1))</f>
        <v/>
      </c>
    </row>
    <row r="38" spans="9:9" x14ac:dyDescent="0.15">
      <c r="I38" s="1">
        <f ca="1">IF(INDEX(Holiday!$E:$E,ROW(),1)=0,"",INDEX(Holiday!$E:$E,ROW(),1))</f>
        <v>40870</v>
      </c>
    </row>
    <row r="39" spans="9:9" x14ac:dyDescent="0.15">
      <c r="I39" s="1" t="str">
        <f ca="1">IF(INDEX(Holiday!$E:$E,ROW(),1)=0,"",INDEX(Holiday!$E:$E,ROW(),1))</f>
        <v/>
      </c>
    </row>
    <row r="40" spans="9:9" x14ac:dyDescent="0.15">
      <c r="I40" s="1">
        <f ca="1">IF(INDEX(Holiday!$E:$E,ROW(),1)=0,"",INDEX(Holiday!$E:$E,ROW(),1))</f>
        <v>40900</v>
      </c>
    </row>
    <row r="41" spans="9:9" x14ac:dyDescent="0.15">
      <c r="I41" s="1" t="str">
        <f ca="1">IF(INDEX(Holiday!$E:$E,ROW(),1)=0,"",INDEX(Holiday!$E:$E,ROW(),1))</f>
        <v/>
      </c>
    </row>
    <row r="42" spans="9:9" x14ac:dyDescent="0.15">
      <c r="I42" s="1">
        <f ca="1">IF(INDEX(Holiday!$E:$E,ROW(),1)=0,"",INDEX(Holiday!$E:$E,ROW(),1))</f>
        <v>40907</v>
      </c>
    </row>
    <row r="43" spans="9:9" x14ac:dyDescent="0.15">
      <c r="I43" s="1">
        <f ca="1">IF(INDEX(Holiday!$E:$E,ROW(),1)=0,"",INDEX(Holiday!$E:$E,ROW(),1))</f>
        <v>40908</v>
      </c>
    </row>
    <row r="44" spans="9:9" x14ac:dyDescent="0.15">
      <c r="I44" s="1">
        <f ca="1">IF(INDEX(Holiday!$E:$E,ROW(),1)=0,"",INDEX(Holiday!$E:$E,ROW(),1))</f>
        <v>40909</v>
      </c>
    </row>
    <row r="45" spans="9:9" x14ac:dyDescent="0.15">
      <c r="I45" s="1">
        <f ca="1">IF(INDEX(Holiday!$E:$E,ROW(),1)=0,"",INDEX(Holiday!$E:$E,ROW(),1))</f>
        <v>40910</v>
      </c>
    </row>
    <row r="46" spans="9:9" x14ac:dyDescent="0.15">
      <c r="I46" s="1">
        <f ca="1">IF(INDEX(Holiday!$E:$E,ROW(),1)=0,"",INDEX(Holiday!$E:$E,ROW(),1))</f>
        <v>40911</v>
      </c>
    </row>
    <row r="47" spans="9:9" x14ac:dyDescent="0.15">
      <c r="I47" s="1" t="str">
        <f ca="1">IF(INDEX(Holiday!$E:$E,ROW(),1)=0,"",INDEX(Holiday!$E:$E,ROW(),1))</f>
        <v/>
      </c>
    </row>
    <row r="48" spans="9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  <row r="121" spans="9:9" x14ac:dyDescent="0.15">
      <c r="I121" s="1"/>
    </row>
  </sheetData>
  <sheetCalcPr fullCalcOnLoad="1"/>
  <mergeCells count="4">
    <mergeCell ref="A1:B1"/>
    <mergeCell ref="F1:G1"/>
    <mergeCell ref="C29:E29"/>
    <mergeCell ref="C1:E2"/>
  </mergeCells>
  <phoneticPr fontId="1"/>
  <conditionalFormatting sqref="A4:G4 A8:G8 A12:G12 A16:G16 A20:G20 A24:G24">
    <cfRule type="expression" dxfId="54" priority="1" stopIfTrue="1">
      <formula>MONTH(A4)&lt;&gt;MONTH($C$1)</formula>
    </cfRule>
    <cfRule type="expression" dxfId="53" priority="2" stopIfTrue="1">
      <formula>AND(MONTH(A4)=MONTH($C$1),NOT(ISERROR(MATCH(A4,$I$1:$I$150,0))))</formula>
    </cfRule>
  </conditionalFormatting>
  <printOptions horizontalCentered="1" verticalCentered="1"/>
  <pageMargins left="0.39370078740157483" right="0.39370078740157483" top="0" bottom="0" header="0" footer="0"/>
  <pageSetup paperSize="9" orientation="landscape" verticalDpi="1200" r:id="rId1"/>
  <drawing r:id="rId2"/>
  <legacyDrawing r:id="rId3"/>
  <controls>
    <mc:AlternateContent xmlns:mc="http://schemas.openxmlformats.org/markup-compatibility/2006">
      <mc:Choice Requires="x14">
        <control shapeId="4099" r:id="rId4" name="SpinButton2">
          <controlPr defaultSize="0" print="0" autoLine="0" linkedCell="Holiday!B1" r:id="rId5">
            <anchor moveWithCells="1">
              <from>
                <xdr:col>1</xdr:col>
                <xdr:colOff>809625</xdr:colOff>
                <xdr:row>0</xdr:row>
                <xdr:rowOff>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4099" r:id="rId4" name="SpinButton2"/>
      </mc:Fallback>
    </mc:AlternateContent>
    <mc:AlternateContent xmlns:mc="http://schemas.openxmlformats.org/markup-compatibility/2006">
      <mc:Choice Requires="x14">
        <control shapeId="4098" r:id="rId6" name="SpinButton1">
          <controlPr defaultSize="0" print="0" autoLine="0" linkedCell="Holiday!B2" r:id="rId5">
            <anchor moveWithCells="1">
              <from>
                <xdr:col>4</xdr:col>
                <xdr:colOff>809625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4098" r:id="rId6" name="Spin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U120"/>
  <sheetViews>
    <sheetView showGridLines="0" view="pageBreakPreview" topLeftCell="B1" zoomScaleNormal="85" zoomScaleSheetLayoutView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5" sqref="C5"/>
    </sheetView>
  </sheetViews>
  <sheetFormatPr defaultRowHeight="14.25" x14ac:dyDescent="0.15"/>
  <cols>
    <col min="1" max="1" width="3.625" style="45" hidden="1" customWidth="1"/>
    <col min="2" max="2" width="12.625" style="45" customWidth="1"/>
    <col min="3" max="33" width="4.125" style="45" customWidth="1"/>
    <col min="34" max="34" width="9" style="45"/>
    <col min="35" max="35" width="10.625" style="3" customWidth="1"/>
    <col min="36" max="16384" width="9" style="45"/>
  </cols>
  <sheetData>
    <row r="1" spans="2:73" ht="35.1" customHeight="1" x14ac:dyDescent="0.15"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AI1" s="1" t="str">
        <f>IF(INDEX(Holiday!$E:$E,ROW(),1)=0,"",INDEX(Holiday!$E:$E,ROW(),1))</f>
        <v/>
      </c>
    </row>
    <row r="2" spans="2:73" x14ac:dyDescent="0.15">
      <c r="B2" s="46"/>
      <c r="C2" s="47"/>
      <c r="D2" s="47"/>
      <c r="E2" s="47"/>
      <c r="F2" s="47"/>
      <c r="G2" s="47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9"/>
      <c r="AD2" s="48"/>
      <c r="AE2" s="48"/>
      <c r="AF2" s="48"/>
      <c r="AG2" s="48"/>
      <c r="AI2" s="1" t="str">
        <f>IF(INDEX(Holiday!$E:$E,ROW(),1)=0,"",INDEX(Holiday!$E:$E,ROW(),1))</f>
        <v/>
      </c>
    </row>
    <row r="3" spans="2:73" ht="15" thickBot="1" x14ac:dyDescent="0.25">
      <c r="O3" s="50"/>
      <c r="Y3" s="270" t="str">
        <f>IF(INDEX(組織名!$1:$1048576,1,2)=0,"",INDEX(組織名!$1:$1048576,1,2))</f>
        <v>xls-hashimoto</v>
      </c>
      <c r="Z3" s="270"/>
      <c r="AA3" s="270"/>
      <c r="AB3" s="270"/>
      <c r="AC3" s="270"/>
      <c r="AD3" s="270"/>
      <c r="AE3" s="270"/>
      <c r="AF3" s="270"/>
      <c r="AG3" s="270"/>
      <c r="AI3" s="1" t="str">
        <f>IF(INDEX(Holiday!$E:$E,ROW(),1)=0,"",INDEX(Holiday!$E:$E,ROW(),1))</f>
        <v/>
      </c>
    </row>
    <row r="4" spans="2:73" s="51" customFormat="1" ht="18.600000000000001" customHeight="1" x14ac:dyDescent="0.2">
      <c r="B4" s="266" t="s">
        <v>22</v>
      </c>
      <c r="C4" s="268">
        <f>DATE(Holiday!B1,Holiday!B2,1)</f>
        <v>40909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9"/>
      <c r="AI4" s="1" t="str">
        <f>IF(INDEX(Holiday!$E:$E,ROW(),1)=0,"",INDEX(Holiday!$E:$E,ROW(),1))</f>
        <v/>
      </c>
      <c r="AJ4" s="45"/>
      <c r="AK4" s="45"/>
      <c r="AL4" s="45"/>
      <c r="AM4" s="45"/>
      <c r="AN4" s="45"/>
    </row>
    <row r="5" spans="2:73" s="53" customFormat="1" ht="27" customHeight="1" x14ac:dyDescent="0.2">
      <c r="B5" s="267"/>
      <c r="C5" s="52">
        <f>C4</f>
        <v>40909</v>
      </c>
      <c r="D5" s="52">
        <f t="shared" ref="D5:AA5" si="0">C5+1</f>
        <v>40910</v>
      </c>
      <c r="E5" s="52">
        <f t="shared" si="0"/>
        <v>40911</v>
      </c>
      <c r="F5" s="52">
        <f t="shared" si="0"/>
        <v>40912</v>
      </c>
      <c r="G5" s="52">
        <f t="shared" si="0"/>
        <v>40913</v>
      </c>
      <c r="H5" s="52">
        <f t="shared" si="0"/>
        <v>40914</v>
      </c>
      <c r="I5" s="52">
        <f t="shared" si="0"/>
        <v>40915</v>
      </c>
      <c r="J5" s="52">
        <f t="shared" si="0"/>
        <v>40916</v>
      </c>
      <c r="K5" s="52">
        <f t="shared" si="0"/>
        <v>40917</v>
      </c>
      <c r="L5" s="52">
        <f t="shared" si="0"/>
        <v>40918</v>
      </c>
      <c r="M5" s="52">
        <f t="shared" si="0"/>
        <v>40919</v>
      </c>
      <c r="N5" s="52">
        <f t="shared" si="0"/>
        <v>40920</v>
      </c>
      <c r="O5" s="52">
        <f t="shared" si="0"/>
        <v>40921</v>
      </c>
      <c r="P5" s="52">
        <f t="shared" si="0"/>
        <v>40922</v>
      </c>
      <c r="Q5" s="52">
        <f t="shared" si="0"/>
        <v>40923</v>
      </c>
      <c r="R5" s="52">
        <f t="shared" si="0"/>
        <v>40924</v>
      </c>
      <c r="S5" s="52">
        <f t="shared" si="0"/>
        <v>40925</v>
      </c>
      <c r="T5" s="52">
        <f t="shared" si="0"/>
        <v>40926</v>
      </c>
      <c r="U5" s="52">
        <f t="shared" si="0"/>
        <v>40927</v>
      </c>
      <c r="V5" s="52">
        <f t="shared" si="0"/>
        <v>40928</v>
      </c>
      <c r="W5" s="52">
        <f t="shared" si="0"/>
        <v>40929</v>
      </c>
      <c r="X5" s="52">
        <f t="shared" si="0"/>
        <v>40930</v>
      </c>
      <c r="Y5" s="52">
        <f t="shared" si="0"/>
        <v>40931</v>
      </c>
      <c r="Z5" s="52">
        <f t="shared" si="0"/>
        <v>40932</v>
      </c>
      <c r="AA5" s="52">
        <f t="shared" si="0"/>
        <v>40933</v>
      </c>
      <c r="AB5" s="52">
        <f t="shared" ref="AB5:AG5" si="1">IF(AA5="","",IF(MONTH(AA5+1)&lt;&gt;MONTH($C$4),"",AA5+1))</f>
        <v>40934</v>
      </c>
      <c r="AC5" s="52">
        <f t="shared" si="1"/>
        <v>40935</v>
      </c>
      <c r="AD5" s="52">
        <f t="shared" si="1"/>
        <v>40936</v>
      </c>
      <c r="AE5" s="52">
        <f t="shared" si="1"/>
        <v>40937</v>
      </c>
      <c r="AF5" s="52">
        <f t="shared" si="1"/>
        <v>40938</v>
      </c>
      <c r="AG5" s="65">
        <f t="shared" si="1"/>
        <v>40939</v>
      </c>
      <c r="AI5" s="1" t="str">
        <f>IF(INDEX(Holiday!$E:$E,ROW(),1)=0,"",INDEX(Holiday!$E:$E,ROW(),1))</f>
        <v/>
      </c>
      <c r="AJ5" s="45"/>
      <c r="AK5" s="45"/>
      <c r="AL5" s="45"/>
      <c r="AM5" s="45"/>
      <c r="AN5" s="4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</row>
    <row r="6" spans="2:73" s="51" customFormat="1" ht="22.15" customHeight="1" x14ac:dyDescent="0.2">
      <c r="B6" s="74"/>
      <c r="C6" s="71"/>
      <c r="D6" s="55"/>
      <c r="E6" s="55"/>
      <c r="F6" s="55"/>
      <c r="G6" s="55"/>
      <c r="H6" s="56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66"/>
      <c r="AI6" s="1" t="str">
        <f>IF(INDEX(Holiday!$E:$E,ROW(),1)=0,"",INDEX(Holiday!$E:$E,ROW(),1))</f>
        <v/>
      </c>
      <c r="AJ6" s="45"/>
      <c r="AK6" s="45"/>
      <c r="AL6" s="45"/>
      <c r="AM6" s="45"/>
      <c r="AN6" s="45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</row>
    <row r="7" spans="2:73" s="51" customFormat="1" ht="22.15" customHeight="1" x14ac:dyDescent="0.2">
      <c r="B7" s="75"/>
      <c r="C7" s="72"/>
      <c r="D7" s="58"/>
      <c r="E7" s="58"/>
      <c r="F7" s="58"/>
      <c r="G7" s="58"/>
      <c r="H7" s="59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67"/>
      <c r="AI7" s="1" t="str">
        <f>IF(INDEX(Holiday!$E:$E,ROW(),1)=0,"",INDEX(Holiday!$E:$E,ROW(),1))</f>
        <v/>
      </c>
      <c r="AJ7" s="45"/>
      <c r="AK7" s="45"/>
      <c r="AL7" s="45"/>
      <c r="AM7" s="45"/>
      <c r="AN7" s="45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2:73" s="51" customFormat="1" ht="22.15" customHeight="1" x14ac:dyDescent="0.2">
      <c r="B8" s="76"/>
      <c r="C8" s="72"/>
      <c r="D8" s="58"/>
      <c r="E8" s="58"/>
      <c r="F8" s="58"/>
      <c r="G8" s="58"/>
      <c r="H8" s="59"/>
      <c r="I8" s="58"/>
      <c r="J8" s="58"/>
      <c r="K8" s="58"/>
      <c r="L8" s="60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68"/>
      <c r="AI8" s="1" t="str">
        <f>IF(INDEX(Holiday!$E:$E,ROW(),1)=0,"",INDEX(Holiday!$E:$E,ROW(),1))</f>
        <v/>
      </c>
      <c r="AJ8" s="45"/>
      <c r="AK8" s="45"/>
      <c r="AL8" s="45"/>
      <c r="AM8" s="45"/>
      <c r="AN8" s="45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</row>
    <row r="9" spans="2:73" s="51" customFormat="1" ht="22.15" customHeight="1" x14ac:dyDescent="0.2">
      <c r="B9" s="76"/>
      <c r="C9" s="72"/>
      <c r="D9" s="58"/>
      <c r="E9" s="58"/>
      <c r="F9" s="58"/>
      <c r="G9" s="58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67"/>
      <c r="AI9" s="1" t="str">
        <f>IF(INDEX(Holiday!$E:$E,ROW(),1)=0,"",INDEX(Holiday!$E:$E,ROW(),1))</f>
        <v/>
      </c>
      <c r="AJ9" s="45"/>
      <c r="AK9" s="45"/>
      <c r="AL9" s="45"/>
      <c r="AM9" s="45"/>
      <c r="AN9" s="45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</row>
    <row r="10" spans="2:73" s="51" customFormat="1" ht="22.15" customHeight="1" x14ac:dyDescent="0.2">
      <c r="B10" s="76"/>
      <c r="C10" s="72"/>
      <c r="D10" s="58"/>
      <c r="E10" s="58"/>
      <c r="F10" s="58"/>
      <c r="G10" s="58"/>
      <c r="H10" s="59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67"/>
      <c r="AI10" s="1" t="str">
        <f>IF(INDEX(Holiday!$E:$E,ROW(),1)=0,"",INDEX(Holiday!$E:$E,ROW(),1))</f>
        <v/>
      </c>
      <c r="AJ10" s="45"/>
      <c r="AK10" s="45"/>
      <c r="AL10" s="45"/>
      <c r="AM10" s="45"/>
      <c r="AN10" s="45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</row>
    <row r="11" spans="2:73" s="51" customFormat="1" ht="22.15" customHeight="1" x14ac:dyDescent="0.2">
      <c r="B11" s="75"/>
      <c r="C11" s="72"/>
      <c r="D11" s="58"/>
      <c r="E11" s="58"/>
      <c r="F11" s="58"/>
      <c r="G11" s="58"/>
      <c r="H11" s="59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67"/>
      <c r="AI11" s="1">
        <f ca="1">IF(INDEX(Holiday!$E:$E,ROW(),1)=0,"",INDEX(Holiday!$E:$E,ROW(),1))</f>
        <v>40544</v>
      </c>
      <c r="AJ11" s="45"/>
      <c r="AK11" s="45"/>
      <c r="AL11" s="45"/>
      <c r="AM11" s="45"/>
      <c r="AN11" s="45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</row>
    <row r="12" spans="2:73" s="51" customFormat="1" ht="22.15" customHeight="1" x14ac:dyDescent="0.2">
      <c r="B12" s="75"/>
      <c r="C12" s="72"/>
      <c r="D12" s="58"/>
      <c r="E12" s="58"/>
      <c r="F12" s="58"/>
      <c r="G12" s="58"/>
      <c r="H12" s="59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67"/>
      <c r="AI12" s="1">
        <f ca="1">IF(INDEX(Holiday!$E:$E,ROW(),1)=0,"",INDEX(Holiday!$E:$E,ROW(),1))</f>
        <v>40545</v>
      </c>
      <c r="AJ12" s="45"/>
      <c r="AK12" s="45"/>
      <c r="AL12" s="45"/>
      <c r="AM12" s="45"/>
      <c r="AN12" s="45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</row>
    <row r="13" spans="2:73" s="51" customFormat="1" ht="22.15" customHeight="1" x14ac:dyDescent="0.2">
      <c r="B13" s="75"/>
      <c r="C13" s="72"/>
      <c r="D13" s="58"/>
      <c r="E13" s="58"/>
      <c r="F13" s="58"/>
      <c r="G13" s="58"/>
      <c r="H13" s="59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67"/>
      <c r="AI13" s="1">
        <f ca="1">IF(INDEX(Holiday!$E:$E,ROW(),1)=0,"",INDEX(Holiday!$E:$E,ROW(),1))</f>
        <v>40546</v>
      </c>
      <c r="AJ13" s="45"/>
      <c r="AK13" s="45"/>
      <c r="AL13" s="45"/>
      <c r="AM13" s="45"/>
      <c r="AN13" s="45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</row>
    <row r="14" spans="2:73" s="51" customFormat="1" ht="22.15" customHeight="1" x14ac:dyDescent="0.2">
      <c r="B14" s="76"/>
      <c r="C14" s="72"/>
      <c r="D14" s="58"/>
      <c r="E14" s="58"/>
      <c r="F14" s="58"/>
      <c r="G14" s="58"/>
      <c r="H14" s="59"/>
      <c r="I14" s="58"/>
      <c r="J14" s="58"/>
      <c r="K14" s="58"/>
      <c r="L14" s="60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68"/>
      <c r="AI14" s="1" t="str">
        <f ca="1">IF(INDEX(Holiday!$E:$E,ROW(),1)=0,"",INDEX(Holiday!$E:$E,ROW(),1))</f>
        <v/>
      </c>
      <c r="AJ14" s="45"/>
      <c r="AK14" s="45"/>
      <c r="AL14" s="45"/>
      <c r="AM14" s="45"/>
      <c r="AN14" s="45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</row>
    <row r="15" spans="2:73" s="51" customFormat="1" ht="22.15" customHeight="1" x14ac:dyDescent="0.2">
      <c r="B15" s="76"/>
      <c r="C15" s="72"/>
      <c r="D15" s="58"/>
      <c r="E15" s="58"/>
      <c r="F15" s="58"/>
      <c r="G15" s="58"/>
      <c r="H15" s="59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67"/>
      <c r="AI15" s="1">
        <f ca="1">IF(INDEX(Holiday!$E:$E,ROW(),1)=0,"",INDEX(Holiday!$E:$E,ROW(),1))</f>
        <v>40553</v>
      </c>
      <c r="AJ15" s="45"/>
      <c r="AK15" s="45"/>
      <c r="AL15" s="45"/>
      <c r="AM15" s="45"/>
      <c r="AN15" s="45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</row>
    <row r="16" spans="2:73" s="51" customFormat="1" ht="22.15" customHeight="1" x14ac:dyDescent="0.2">
      <c r="B16" s="76"/>
      <c r="C16" s="72"/>
      <c r="D16" s="58"/>
      <c r="E16" s="58"/>
      <c r="F16" s="58"/>
      <c r="G16" s="58"/>
      <c r="H16" s="59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67"/>
      <c r="AI16" s="1" t="str">
        <f ca="1">IF(INDEX(Holiday!$E:$E,ROW(),1)=0,"",INDEX(Holiday!$E:$E,ROW(),1))</f>
        <v/>
      </c>
      <c r="AJ16" s="45"/>
      <c r="AK16" s="45"/>
      <c r="AL16" s="45"/>
      <c r="AM16" s="45"/>
      <c r="AN16" s="45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</row>
    <row r="17" spans="2:73" s="51" customFormat="1" ht="22.15" customHeight="1" x14ac:dyDescent="0.2">
      <c r="B17" s="75"/>
      <c r="C17" s="72"/>
      <c r="D17" s="58"/>
      <c r="E17" s="58"/>
      <c r="F17" s="58"/>
      <c r="G17" s="58"/>
      <c r="H17" s="59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67"/>
      <c r="AI17" s="1">
        <f ca="1">IF(INDEX(Holiday!$E:$E,ROW(),1)=0,"",INDEX(Holiday!$E:$E,ROW(),1))</f>
        <v>40585</v>
      </c>
      <c r="AJ17" s="45"/>
      <c r="AK17" s="45"/>
      <c r="AL17" s="45"/>
      <c r="AM17" s="45"/>
      <c r="AN17" s="45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</row>
    <row r="18" spans="2:73" s="51" customFormat="1" ht="22.15" customHeight="1" x14ac:dyDescent="0.2">
      <c r="B18" s="75"/>
      <c r="C18" s="72"/>
      <c r="D18" s="58"/>
      <c r="E18" s="58"/>
      <c r="F18" s="58"/>
      <c r="G18" s="58"/>
      <c r="H18" s="59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67"/>
      <c r="AI18" s="1" t="str">
        <f ca="1">IF(INDEX(Holiday!$E:$E,ROW(),1)=0,"",INDEX(Holiday!$E:$E,ROW(),1))</f>
        <v/>
      </c>
      <c r="AJ18" s="45"/>
      <c r="AK18" s="45"/>
      <c r="AL18" s="45"/>
      <c r="AM18" s="45"/>
      <c r="AN18" s="45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</row>
    <row r="19" spans="2:73" s="51" customFormat="1" ht="22.15" customHeight="1" x14ac:dyDescent="0.2">
      <c r="B19" s="75"/>
      <c r="C19" s="72"/>
      <c r="D19" s="58"/>
      <c r="E19" s="58"/>
      <c r="F19" s="58"/>
      <c r="G19" s="58"/>
      <c r="H19" s="59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67"/>
      <c r="AI19" s="1">
        <f ca="1">IF(INDEX(Holiday!$E:$E,ROW(),1)=0,"",INDEX(Holiday!$E:$E,ROW(),1))</f>
        <v>40623</v>
      </c>
      <c r="AJ19" s="45"/>
      <c r="AK19" s="45"/>
      <c r="AL19" s="45"/>
      <c r="AM19" s="45"/>
      <c r="AN19" s="45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</row>
    <row r="20" spans="2:73" s="51" customFormat="1" ht="22.15" customHeight="1" x14ac:dyDescent="0.2">
      <c r="B20" s="76"/>
      <c r="C20" s="72"/>
      <c r="D20" s="58"/>
      <c r="E20" s="58"/>
      <c r="F20" s="58"/>
      <c r="G20" s="58"/>
      <c r="H20" s="59"/>
      <c r="I20" s="58"/>
      <c r="J20" s="58"/>
      <c r="K20" s="58"/>
      <c r="L20" s="60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68"/>
      <c r="AI20" s="1" t="str">
        <f ca="1">IF(INDEX(Holiday!$E:$E,ROW(),1)=0,"",INDEX(Holiday!$E:$E,ROW(),1))</f>
        <v/>
      </c>
      <c r="AJ20" s="45"/>
      <c r="AK20" s="45"/>
      <c r="AL20" s="45"/>
      <c r="AM20" s="45"/>
      <c r="AN20" s="45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</row>
    <row r="21" spans="2:73" s="51" customFormat="1" ht="22.15" customHeight="1" x14ac:dyDescent="0.2">
      <c r="B21" s="76"/>
      <c r="C21" s="72"/>
      <c r="D21" s="58"/>
      <c r="E21" s="58"/>
      <c r="F21" s="58"/>
      <c r="G21" s="58"/>
      <c r="H21" s="59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67"/>
      <c r="AI21" s="1">
        <f ca="1">IF(INDEX(Holiday!$E:$E,ROW(),1)=0,"",INDEX(Holiday!$E:$E,ROW(),1))</f>
        <v>40662</v>
      </c>
      <c r="AJ21" s="45"/>
      <c r="AK21" s="45"/>
      <c r="AL21" s="45"/>
      <c r="AM21" s="45"/>
      <c r="AN21" s="45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</row>
    <row r="22" spans="2:73" s="51" customFormat="1" ht="22.15" customHeight="1" x14ac:dyDescent="0.2">
      <c r="B22" s="76"/>
      <c r="C22" s="72"/>
      <c r="D22" s="58"/>
      <c r="E22" s="58"/>
      <c r="F22" s="58"/>
      <c r="G22" s="58"/>
      <c r="H22" s="59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67"/>
      <c r="AI22" s="1" t="str">
        <f ca="1">IF(INDEX(Holiday!$E:$E,ROW(),1)=0,"",INDEX(Holiday!$E:$E,ROW(),1))</f>
        <v/>
      </c>
      <c r="AJ22" s="45"/>
      <c r="AK22" s="45"/>
      <c r="AL22" s="45"/>
      <c r="AM22" s="45"/>
      <c r="AN22" s="45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</row>
    <row r="23" spans="2:73" s="51" customFormat="1" ht="22.15" customHeight="1" x14ac:dyDescent="0.2">
      <c r="B23" s="75"/>
      <c r="C23" s="72"/>
      <c r="D23" s="58"/>
      <c r="E23" s="58"/>
      <c r="F23" s="58"/>
      <c r="G23" s="58"/>
      <c r="H23" s="59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67"/>
      <c r="AI23" s="1" t="str">
        <f ca="1">IF(INDEX(Holiday!$E:$E,ROW(),1)=0,"",INDEX(Holiday!$E:$E,ROW(),1))</f>
        <v/>
      </c>
      <c r="AJ23" s="45"/>
      <c r="AK23" s="45"/>
      <c r="AL23" s="45"/>
      <c r="AM23" s="45"/>
      <c r="AN23" s="45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</row>
    <row r="24" spans="2:73" s="51" customFormat="1" ht="22.15" customHeight="1" x14ac:dyDescent="0.2">
      <c r="B24" s="75"/>
      <c r="C24" s="72"/>
      <c r="D24" s="58"/>
      <c r="E24" s="58"/>
      <c r="F24" s="58"/>
      <c r="G24" s="58"/>
      <c r="H24" s="59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67"/>
      <c r="AI24" s="1">
        <f ca="1">IF(INDEX(Holiday!$E:$E,ROW(),1)=0,"",INDEX(Holiday!$E:$E,ROW(),1))</f>
        <v>40666</v>
      </c>
      <c r="AJ24" s="45"/>
      <c r="AK24" s="45"/>
      <c r="AL24" s="45"/>
      <c r="AM24" s="45"/>
      <c r="AN24" s="45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</row>
    <row r="25" spans="2:73" s="51" customFormat="1" ht="22.15" customHeight="1" x14ac:dyDescent="0.2">
      <c r="B25" s="75"/>
      <c r="C25" s="7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67"/>
      <c r="AI25" s="1">
        <f ca="1">IF(INDEX(Holiday!$E:$E,ROW(),1)=0,"",INDEX(Holiday!$E:$E,ROW(),1))</f>
        <v>40667</v>
      </c>
      <c r="AJ25" s="45"/>
      <c r="AK25" s="45"/>
      <c r="AL25" s="45"/>
      <c r="AM25" s="45"/>
      <c r="AN25" s="45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</row>
    <row r="26" spans="2:73" s="51" customFormat="1" ht="22.15" customHeight="1" x14ac:dyDescent="0.2">
      <c r="B26" s="77"/>
      <c r="C26" s="72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67"/>
      <c r="AI26" s="1">
        <f ca="1">IF(INDEX(Holiday!$E:$E,ROW(),1)=0,"",INDEX(Holiday!$E:$E,ROW(),1))</f>
        <v>40668</v>
      </c>
      <c r="AJ26" s="45"/>
      <c r="AK26" s="45"/>
      <c r="AL26" s="45"/>
      <c r="AM26" s="45"/>
      <c r="AN26" s="45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</row>
    <row r="27" spans="2:73" s="51" customFormat="1" ht="22.15" customHeight="1" thickBot="1" x14ac:dyDescent="0.25">
      <c r="B27" s="78"/>
      <c r="C27" s="7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70"/>
      <c r="AI27" s="1" t="str">
        <f ca="1">IF(INDEX(Holiday!$E:$E,ROW(),1)=0,"",INDEX(Holiday!$E:$E,ROW(),1))</f>
        <v/>
      </c>
      <c r="AJ27" s="45"/>
      <c r="AK27" s="45"/>
      <c r="AL27" s="45"/>
      <c r="AM27" s="45"/>
      <c r="AN27" s="45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</row>
    <row r="28" spans="2:73" s="51" customFormat="1" ht="7.15" customHeight="1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I28" s="1">
        <f ca="1">IF(INDEX(Holiday!$E:$E,ROW(),1)=0,"",INDEX(Holiday!$E:$E,ROW(),1))</f>
        <v>40742</v>
      </c>
      <c r="AJ28" s="45"/>
      <c r="AK28" s="45"/>
      <c r="AL28" s="45"/>
      <c r="AM28" s="45"/>
      <c r="AN28" s="45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</row>
    <row r="29" spans="2:73" x14ac:dyDescent="0.15">
      <c r="AI29" s="1" t="str">
        <f ca="1">IF(INDEX(Holiday!$E:$E,ROW(),1)=0,"",INDEX(Holiday!$E:$E,ROW(),1))</f>
        <v/>
      </c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</row>
    <row r="30" spans="2:73" x14ac:dyDescent="0.15">
      <c r="AI30" s="1">
        <f ca="1">IF(INDEX(Holiday!$E:$E,ROW(),1)=0,"",INDEX(Holiday!$E:$E,ROW(),1))</f>
        <v>40805</v>
      </c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</row>
    <row r="31" spans="2:73" x14ac:dyDescent="0.15">
      <c r="AI31" s="1" t="str">
        <f ca="1">IF(INDEX(Holiday!$E:$E,ROW(),1)=0,"",INDEX(Holiday!$E:$E,ROW(),1))</f>
        <v/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</row>
    <row r="32" spans="2:73" x14ac:dyDescent="0.15">
      <c r="AI32" s="1">
        <f ca="1">IF(INDEX(Holiday!$E:$E,ROW(),1)=0,"",INDEX(Holiday!$E:$E,ROW(),1))</f>
        <v>40809</v>
      </c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</row>
    <row r="33" spans="35:73" x14ac:dyDescent="0.15">
      <c r="AI33" s="1" t="str">
        <f ca="1">IF(INDEX(Holiday!$E:$E,ROW(),1)=0,"",INDEX(Holiday!$E:$E,ROW(),1))</f>
        <v/>
      </c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</row>
    <row r="34" spans="35:73" x14ac:dyDescent="0.15">
      <c r="AI34" s="1">
        <f ca="1">IF(INDEX(Holiday!$E:$E,ROW(),1)=0,"",INDEX(Holiday!$E:$E,ROW(),1))</f>
        <v>40826</v>
      </c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</row>
    <row r="35" spans="35:73" x14ac:dyDescent="0.15">
      <c r="AI35" s="1" t="str">
        <f ca="1">IF(INDEX(Holiday!$E:$E,ROW(),1)=0,"",INDEX(Holiday!$E:$E,ROW(),1))</f>
        <v/>
      </c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</row>
    <row r="36" spans="35:73" x14ac:dyDescent="0.15">
      <c r="AI36" s="1">
        <f ca="1">IF(INDEX(Holiday!$E:$E,ROW(),1)=0,"",INDEX(Holiday!$E:$E,ROW(),1))</f>
        <v>40850</v>
      </c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</row>
    <row r="37" spans="35:73" x14ac:dyDescent="0.15">
      <c r="AI37" s="1" t="str">
        <f ca="1">IF(INDEX(Holiday!$E:$E,ROW(),1)=0,"",INDEX(Holiday!$E:$E,ROW(),1))</f>
        <v/>
      </c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</row>
    <row r="38" spans="35:73" x14ac:dyDescent="0.15">
      <c r="AI38" s="1">
        <f ca="1">IF(INDEX(Holiday!$E:$E,ROW(),1)=0,"",INDEX(Holiday!$E:$E,ROW(),1))</f>
        <v>40870</v>
      </c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</row>
    <row r="39" spans="35:73" x14ac:dyDescent="0.15">
      <c r="AI39" s="1" t="str">
        <f ca="1">IF(INDEX(Holiday!$E:$E,ROW(),1)=0,"",INDEX(Holiday!$E:$E,ROW(),1))</f>
        <v/>
      </c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</row>
    <row r="40" spans="35:73" x14ac:dyDescent="0.15">
      <c r="AI40" s="1">
        <f ca="1">IF(INDEX(Holiday!$E:$E,ROW(),1)=0,"",INDEX(Holiday!$E:$E,ROW(),1))</f>
        <v>40900</v>
      </c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</row>
    <row r="41" spans="35:73" x14ac:dyDescent="0.15">
      <c r="AI41" s="1" t="str">
        <f ca="1">IF(INDEX(Holiday!$E:$E,ROW(),1)=0,"",INDEX(Holiday!$E:$E,ROW(),1))</f>
        <v/>
      </c>
    </row>
    <row r="42" spans="35:73" x14ac:dyDescent="0.15">
      <c r="AI42" s="1">
        <f ca="1">IF(INDEX(Holiday!$E:$E,ROW(),1)=0,"",INDEX(Holiday!$E:$E,ROW(),1))</f>
        <v>40907</v>
      </c>
    </row>
    <row r="43" spans="35:73" x14ac:dyDescent="0.15">
      <c r="AI43" s="1">
        <f ca="1">IF(INDEX(Holiday!$E:$E,ROW(),1)=0,"",INDEX(Holiday!$E:$E,ROW(),1))</f>
        <v>40908</v>
      </c>
    </row>
    <row r="44" spans="35:73" x14ac:dyDescent="0.15">
      <c r="AI44" s="1">
        <f ca="1">IF(INDEX(Holiday!$E:$E,ROW(),1)=0,"",INDEX(Holiday!$E:$E,ROW(),1))</f>
        <v>40909</v>
      </c>
    </row>
    <row r="45" spans="35:73" x14ac:dyDescent="0.15">
      <c r="AI45" s="1">
        <f ca="1">IF(INDEX(Holiday!$E:$E,ROW(),1)=0,"",INDEX(Holiday!$E:$E,ROW(),1))</f>
        <v>40910</v>
      </c>
    </row>
    <row r="46" spans="35:73" x14ac:dyDescent="0.15">
      <c r="AI46" s="1">
        <f ca="1">IF(INDEX(Holiday!$E:$E,ROW(),1)=0,"",INDEX(Holiday!$E:$E,ROW(),1))</f>
        <v>40911</v>
      </c>
    </row>
    <row r="47" spans="35:73" x14ac:dyDescent="0.15">
      <c r="AI47" s="1" t="str">
        <f ca="1">IF(INDEX(Holiday!$E:$E,ROW(),1)=0,"",INDEX(Holiday!$E:$E,ROW(),1))</f>
        <v/>
      </c>
    </row>
    <row r="48" spans="35:73" x14ac:dyDescent="0.15">
      <c r="AI48" s="1">
        <f ca="1">IF(INDEX(Holiday!$E:$E,ROW(),1)=0,"",INDEX(Holiday!$E:$E,ROW(),1))</f>
        <v>40917</v>
      </c>
    </row>
    <row r="49" spans="35:35" x14ac:dyDescent="0.15">
      <c r="AI49" s="1" t="str">
        <f ca="1">IF(INDEX(Holiday!$E:$E,ROW(),1)=0,"",INDEX(Holiday!$E:$E,ROW(),1))</f>
        <v/>
      </c>
    </row>
    <row r="50" spans="35:35" x14ac:dyDescent="0.15">
      <c r="AI50" s="1">
        <f ca="1">IF(INDEX(Holiday!$E:$E,ROW(),1)=0,"",INDEX(Holiday!$E:$E,ROW(),1))</f>
        <v>40950</v>
      </c>
    </row>
    <row r="51" spans="35:35" x14ac:dyDescent="0.15">
      <c r="AI51" s="1" t="str">
        <f ca="1">IF(INDEX(Holiday!$E:$E,ROW(),1)=0,"",INDEX(Holiday!$E:$E,ROW(),1))</f>
        <v/>
      </c>
    </row>
    <row r="52" spans="35:35" x14ac:dyDescent="0.15">
      <c r="AI52" s="1">
        <f ca="1">IF(INDEX(Holiday!$E:$E,ROW(),1)=0,"",INDEX(Holiday!$E:$E,ROW(),1))</f>
        <v>40988</v>
      </c>
    </row>
    <row r="53" spans="35:35" x14ac:dyDescent="0.15">
      <c r="AI53" s="1" t="str">
        <f ca="1">IF(INDEX(Holiday!$E:$E,ROW(),1)=0,"",INDEX(Holiday!$E:$E,ROW(),1))</f>
        <v/>
      </c>
    </row>
    <row r="54" spans="35:35" x14ac:dyDescent="0.15">
      <c r="AI54" s="1">
        <f ca="1">IF(INDEX(Holiday!$E:$E,ROW(),1)=0,"",INDEX(Holiday!$E:$E,ROW(),1))</f>
        <v>41028</v>
      </c>
    </row>
    <row r="55" spans="35:35" x14ac:dyDescent="0.15">
      <c r="AI55" s="1">
        <f ca="1">IF(INDEX(Holiday!$E:$E,ROW(),1)=0,"",INDEX(Holiday!$E:$E,ROW(),1))</f>
        <v>41029</v>
      </c>
    </row>
    <row r="56" spans="35:35" x14ac:dyDescent="0.15">
      <c r="AI56" s="1" t="str">
        <f ca="1">IF(INDEX(Holiday!$E:$E,ROW(),1)=0,"",INDEX(Holiday!$E:$E,ROW(),1))</f>
        <v/>
      </c>
    </row>
    <row r="57" spans="35:35" x14ac:dyDescent="0.15">
      <c r="AI57" s="1">
        <f ca="1">IF(INDEX(Holiday!$E:$E,ROW(),1)=0,"",INDEX(Holiday!$E:$E,ROW(),1))</f>
        <v>41032</v>
      </c>
    </row>
    <row r="58" spans="35:35" x14ac:dyDescent="0.15">
      <c r="AI58" s="1">
        <f ca="1">IF(INDEX(Holiday!$E:$E,ROW(),1)=0,"",INDEX(Holiday!$E:$E,ROW(),1))</f>
        <v>41033</v>
      </c>
    </row>
    <row r="59" spans="35:35" x14ac:dyDescent="0.15">
      <c r="AI59" s="1">
        <f ca="1">IF(INDEX(Holiday!$E:$E,ROW(),1)=0,"",INDEX(Holiday!$E:$E,ROW(),1))</f>
        <v>41034</v>
      </c>
    </row>
    <row r="60" spans="35:35" x14ac:dyDescent="0.15">
      <c r="AI60" s="1" t="str">
        <f ca="1">IF(INDEX(Holiday!$E:$E,ROW(),1)=0,"",INDEX(Holiday!$E:$E,ROW(),1))</f>
        <v/>
      </c>
    </row>
    <row r="61" spans="35:35" x14ac:dyDescent="0.15">
      <c r="AI61" s="1">
        <f ca="1">IF(INDEX(Holiday!$E:$E,ROW(),1)=0,"",INDEX(Holiday!$E:$E,ROW(),1))</f>
        <v>41106</v>
      </c>
    </row>
    <row r="62" spans="35:35" x14ac:dyDescent="0.15">
      <c r="AI62" s="1" t="str">
        <f ca="1">IF(INDEX(Holiday!$E:$E,ROW(),1)=0,"",INDEX(Holiday!$E:$E,ROW(),1))</f>
        <v/>
      </c>
    </row>
    <row r="63" spans="35:35" x14ac:dyDescent="0.15">
      <c r="AI63" s="1">
        <f ca="1">IF(INDEX(Holiday!$E:$E,ROW(),1)=0,"",INDEX(Holiday!$E:$E,ROW(),1))</f>
        <v>41169</v>
      </c>
    </row>
    <row r="64" spans="35:35" x14ac:dyDescent="0.15">
      <c r="AI64" s="1" t="str">
        <f ca="1">IF(INDEX(Holiday!$E:$E,ROW(),1)=0,"",INDEX(Holiday!$E:$E,ROW(),1))</f>
        <v/>
      </c>
    </row>
    <row r="65" spans="35:35" x14ac:dyDescent="0.15">
      <c r="AI65" s="1">
        <f ca="1">IF(INDEX(Holiday!$E:$E,ROW(),1)=0,"",INDEX(Holiday!$E:$E,ROW(),1))</f>
        <v>41174</v>
      </c>
    </row>
    <row r="66" spans="35:35" x14ac:dyDescent="0.15">
      <c r="AI66" s="1" t="str">
        <f ca="1">IF(INDEX(Holiday!$E:$E,ROW(),1)=0,"",INDEX(Holiday!$E:$E,ROW(),1))</f>
        <v/>
      </c>
    </row>
    <row r="67" spans="35:35" x14ac:dyDescent="0.15">
      <c r="AI67" s="1">
        <f ca="1">IF(INDEX(Holiday!$E:$E,ROW(),1)=0,"",INDEX(Holiday!$E:$E,ROW(),1))</f>
        <v>41190</v>
      </c>
    </row>
    <row r="68" spans="35:35" x14ac:dyDescent="0.15">
      <c r="AI68" s="1" t="str">
        <f ca="1">IF(INDEX(Holiday!$E:$E,ROW(),1)=0,"",INDEX(Holiday!$E:$E,ROW(),1))</f>
        <v/>
      </c>
    </row>
    <row r="69" spans="35:35" x14ac:dyDescent="0.15">
      <c r="AI69" s="1">
        <f ca="1">IF(INDEX(Holiday!$E:$E,ROW(),1)=0,"",INDEX(Holiday!$E:$E,ROW(),1))</f>
        <v>41216</v>
      </c>
    </row>
    <row r="70" spans="35:35" x14ac:dyDescent="0.15">
      <c r="AI70" s="1" t="str">
        <f ca="1">IF(INDEX(Holiday!$E:$E,ROW(),1)=0,"",INDEX(Holiday!$E:$E,ROW(),1))</f>
        <v/>
      </c>
    </row>
    <row r="71" spans="35:35" x14ac:dyDescent="0.15">
      <c r="AI71" s="1">
        <f ca="1">IF(INDEX(Holiday!$E:$E,ROW(),1)=0,"",INDEX(Holiday!$E:$E,ROW(),1))</f>
        <v>41236</v>
      </c>
    </row>
    <row r="72" spans="35:35" x14ac:dyDescent="0.15">
      <c r="AI72" s="1" t="str">
        <f ca="1">IF(INDEX(Holiday!$E:$E,ROW(),1)=0,"",INDEX(Holiday!$E:$E,ROW(),1))</f>
        <v/>
      </c>
    </row>
    <row r="73" spans="35:35" x14ac:dyDescent="0.15">
      <c r="AI73" s="1">
        <f ca="1">IF(INDEX(Holiday!$E:$E,ROW(),1)=0,"",INDEX(Holiday!$E:$E,ROW(),1))</f>
        <v>41266</v>
      </c>
    </row>
    <row r="74" spans="35:35" x14ac:dyDescent="0.15">
      <c r="AI74" s="1">
        <f ca="1">IF(INDEX(Holiday!$E:$E,ROW(),1)=0,"",INDEX(Holiday!$E:$E,ROW(),1))</f>
        <v>41267</v>
      </c>
    </row>
    <row r="75" spans="35:35" x14ac:dyDescent="0.15">
      <c r="AI75" s="1">
        <f ca="1">IF(INDEX(Holiday!$E:$E,ROW(),1)=0,"",INDEX(Holiday!$E:$E,ROW(),1))</f>
        <v>41273</v>
      </c>
    </row>
    <row r="76" spans="35:35" x14ac:dyDescent="0.15">
      <c r="AI76" s="1">
        <f ca="1">IF(INDEX(Holiday!$E:$E,ROW(),1)=0,"",INDEX(Holiday!$E:$E,ROW(),1))</f>
        <v>41274</v>
      </c>
    </row>
    <row r="77" spans="35:35" x14ac:dyDescent="0.15">
      <c r="AI77" s="1">
        <f ca="1">IF(INDEX(Holiday!$E:$E,ROW(),1)=0,"",INDEX(Holiday!$E:$E,ROW(),1))</f>
        <v>41275</v>
      </c>
    </row>
    <row r="78" spans="35:35" x14ac:dyDescent="0.15">
      <c r="AI78" s="1">
        <f ca="1">IF(INDEX(Holiday!$E:$E,ROW(),1)=0,"",INDEX(Holiday!$E:$E,ROW(),1))</f>
        <v>41276</v>
      </c>
    </row>
    <row r="79" spans="35:35" x14ac:dyDescent="0.15">
      <c r="AI79" s="1">
        <f ca="1">IF(INDEX(Holiday!$E:$E,ROW(),1)=0,"",INDEX(Holiday!$E:$E,ROW(),1))</f>
        <v>41277</v>
      </c>
    </row>
    <row r="80" spans="35:35" x14ac:dyDescent="0.15">
      <c r="AI80" s="1" t="str">
        <f ca="1">IF(INDEX(Holiday!$E:$E,ROW(),1)=0,"",INDEX(Holiday!$E:$E,ROW(),1))</f>
        <v/>
      </c>
    </row>
    <row r="81" spans="35:35" x14ac:dyDescent="0.15">
      <c r="AI81" s="1">
        <f ca="1">IF(INDEX(Holiday!$E:$E,ROW(),1)=0,"",INDEX(Holiday!$E:$E,ROW(),1))</f>
        <v>41288</v>
      </c>
    </row>
    <row r="82" spans="35:35" x14ac:dyDescent="0.15">
      <c r="AI82" s="1" t="str">
        <f ca="1">IF(INDEX(Holiday!$E:$E,ROW(),1)=0,"",INDEX(Holiday!$E:$E,ROW(),1))</f>
        <v/>
      </c>
    </row>
    <row r="83" spans="35:35" x14ac:dyDescent="0.15">
      <c r="AI83" s="1">
        <f ca="1">IF(INDEX(Holiday!$E:$E,ROW(),1)=0,"",INDEX(Holiday!$E:$E,ROW(),1))</f>
        <v>41316</v>
      </c>
    </row>
    <row r="84" spans="35:35" x14ac:dyDescent="0.15">
      <c r="AI84" s="1" t="str">
        <f ca="1">IF(INDEX(Holiday!$E:$E,ROW(),1)=0,"",INDEX(Holiday!$E:$E,ROW(),1))</f>
        <v/>
      </c>
    </row>
    <row r="85" spans="35:35" x14ac:dyDescent="0.15">
      <c r="AI85" s="1">
        <f ca="1">IF(INDEX(Holiday!$E:$E,ROW(),1)=0,"",INDEX(Holiday!$E:$E,ROW(),1))</f>
        <v>41353</v>
      </c>
    </row>
    <row r="86" spans="35:35" x14ac:dyDescent="0.15">
      <c r="AI86" s="1" t="str">
        <f ca="1">IF(INDEX(Holiday!$E:$E,ROW(),1)=0,"",INDEX(Holiday!$E:$E,ROW(),1))</f>
        <v/>
      </c>
    </row>
    <row r="87" spans="35:35" x14ac:dyDescent="0.15">
      <c r="AI87" s="1">
        <f ca="1">IF(INDEX(Holiday!$E:$E,ROW(),1)=0,"",INDEX(Holiday!$E:$E,ROW(),1))</f>
        <v>41393</v>
      </c>
    </row>
    <row r="88" spans="35:35" x14ac:dyDescent="0.15">
      <c r="AI88" s="1" t="str">
        <f ca="1">IF(INDEX(Holiday!$E:$E,ROW(),1)=0,"",INDEX(Holiday!$E:$E,ROW(),1))</f>
        <v/>
      </c>
    </row>
    <row r="89" spans="35:35" x14ac:dyDescent="0.15">
      <c r="AI89" s="1" t="str">
        <f ca="1">IF(INDEX(Holiday!$E:$E,ROW(),1)=0,"",INDEX(Holiday!$E:$E,ROW(),1))</f>
        <v/>
      </c>
    </row>
    <row r="90" spans="35:35" x14ac:dyDescent="0.15">
      <c r="AI90" s="1">
        <f ca="1">IF(INDEX(Holiday!$E:$E,ROW(),1)=0,"",INDEX(Holiday!$E:$E,ROW(),1))</f>
        <v>41397</v>
      </c>
    </row>
    <row r="91" spans="35:35" x14ac:dyDescent="0.15">
      <c r="AI91" s="1">
        <f ca="1">IF(INDEX(Holiday!$E:$E,ROW(),1)=0,"",INDEX(Holiday!$E:$E,ROW(),1))</f>
        <v>41398</v>
      </c>
    </row>
    <row r="92" spans="35:35" x14ac:dyDescent="0.15">
      <c r="AI92" s="1">
        <f ca="1">IF(INDEX(Holiday!$E:$E,ROW(),1)=0,"",INDEX(Holiday!$E:$E,ROW(),1))</f>
        <v>41399</v>
      </c>
    </row>
    <row r="93" spans="35:35" x14ac:dyDescent="0.15">
      <c r="AI93" s="1">
        <f ca="1">IF(INDEX(Holiday!$E:$E,ROW(),1)=0,"",INDEX(Holiday!$E:$E,ROW(),1))</f>
        <v>41400</v>
      </c>
    </row>
    <row r="94" spans="35:35" x14ac:dyDescent="0.15">
      <c r="AI94" s="1">
        <f ca="1">IF(INDEX(Holiday!$E:$E,ROW(),1)=0,"",INDEX(Holiday!$E:$E,ROW(),1))</f>
        <v>41470</v>
      </c>
    </row>
    <row r="95" spans="35:35" x14ac:dyDescent="0.15">
      <c r="AI95" s="1" t="str">
        <f ca="1">IF(INDEX(Holiday!$E:$E,ROW(),1)=0,"",INDEX(Holiday!$E:$E,ROW(),1))</f>
        <v/>
      </c>
    </row>
    <row r="96" spans="35:35" x14ac:dyDescent="0.15">
      <c r="AI96" s="1">
        <f ca="1">IF(INDEX(Holiday!$E:$E,ROW(),1)=0,"",INDEX(Holiday!$E:$E,ROW(),1))</f>
        <v>41533</v>
      </c>
    </row>
    <row r="97" spans="35:35" x14ac:dyDescent="0.15">
      <c r="AI97" s="1" t="str">
        <f ca="1">IF(INDEX(Holiday!$E:$E,ROW(),1)=0,"",INDEX(Holiday!$E:$E,ROW(),1))</f>
        <v/>
      </c>
    </row>
    <row r="98" spans="35:35" x14ac:dyDescent="0.15">
      <c r="AI98" s="1">
        <f ca="1">IF(INDEX(Holiday!$E:$E,ROW(),1)=0,"",INDEX(Holiday!$E:$E,ROW(),1))</f>
        <v>41540</v>
      </c>
    </row>
    <row r="99" spans="35:35" x14ac:dyDescent="0.15">
      <c r="AI99" s="1" t="str">
        <f ca="1">IF(INDEX(Holiday!$E:$E,ROW(),1)=0,"",INDEX(Holiday!$E:$E,ROW(),1))</f>
        <v/>
      </c>
    </row>
    <row r="100" spans="35:35" x14ac:dyDescent="0.15">
      <c r="AI100" s="1">
        <f ca="1">IF(INDEX(Holiday!$E:$E,ROW(),1)=0,"",INDEX(Holiday!$E:$E,ROW(),1))</f>
        <v>41561</v>
      </c>
    </row>
    <row r="101" spans="35:35" x14ac:dyDescent="0.15">
      <c r="AI101" s="1" t="str">
        <f ca="1">IF(INDEX(Holiday!$E:$E,ROW(),1)=0,"",INDEX(Holiday!$E:$E,ROW(),1))</f>
        <v/>
      </c>
    </row>
    <row r="102" spans="35:35" x14ac:dyDescent="0.15">
      <c r="AI102" s="1">
        <f ca="1">IF(INDEX(Holiday!$E:$E,ROW(),1)=0,"",INDEX(Holiday!$E:$E,ROW(),1))</f>
        <v>41581</v>
      </c>
    </row>
    <row r="103" spans="35:35" x14ac:dyDescent="0.15">
      <c r="AI103" s="1">
        <f ca="1">IF(INDEX(Holiday!$E:$E,ROW(),1)=0,"",INDEX(Holiday!$E:$E,ROW(),1))</f>
        <v>41582</v>
      </c>
    </row>
    <row r="104" spans="35:35" x14ac:dyDescent="0.15">
      <c r="AI104" s="1">
        <f ca="1">IF(INDEX(Holiday!$E:$E,ROW(),1)=0,"",INDEX(Holiday!$E:$E,ROW(),1))</f>
        <v>41601</v>
      </c>
    </row>
    <row r="105" spans="35:35" x14ac:dyDescent="0.15">
      <c r="AI105" s="1" t="str">
        <f ca="1">IF(INDEX(Holiday!$E:$E,ROW(),1)=0,"",INDEX(Holiday!$E:$E,ROW(),1))</f>
        <v/>
      </c>
    </row>
    <row r="106" spans="35:35" x14ac:dyDescent="0.15">
      <c r="AI106" s="1">
        <f ca="1">IF(INDEX(Holiday!$E:$E,ROW(),1)=0,"",INDEX(Holiday!$E:$E,ROW(),1))</f>
        <v>41631</v>
      </c>
    </row>
    <row r="107" spans="35:35" x14ac:dyDescent="0.15">
      <c r="AI107" s="1" t="str">
        <f ca="1">IF(INDEX(Holiday!$E:$E,ROW(),1)=0,"",INDEX(Holiday!$E:$E,ROW(),1))</f>
        <v/>
      </c>
    </row>
    <row r="108" spans="35:35" x14ac:dyDescent="0.15">
      <c r="AI108" s="1">
        <f ca="1">IF(INDEX(Holiday!$E:$E,ROW(),1)=0,"",INDEX(Holiday!$E:$E,ROW(),1))</f>
        <v>41638</v>
      </c>
    </row>
    <row r="109" spans="35:35" x14ac:dyDescent="0.15">
      <c r="AI109" s="1">
        <f ca="1">IF(INDEX(Holiday!$E:$E,ROW(),1)=0,"",INDEX(Holiday!$E:$E,ROW(),1))</f>
        <v>41639</v>
      </c>
    </row>
    <row r="110" spans="35:35" x14ac:dyDescent="0.15">
      <c r="AI110" s="1" t="str">
        <f>IF(INDEX(Holiday!$E:$E,ROW(),1)=0,"",INDEX(Holiday!$E:$E,ROW(),1))</f>
        <v/>
      </c>
    </row>
    <row r="111" spans="35:35" x14ac:dyDescent="0.15">
      <c r="AI111" s="1" t="str">
        <f>IF(INDEX(Holiday!$E:$E,ROW(),1)=0,"",INDEX(Holiday!$E:$E,ROW(),1))</f>
        <v/>
      </c>
    </row>
    <row r="112" spans="35:35" x14ac:dyDescent="0.15">
      <c r="AI112" s="1" t="str">
        <f>IF(INDEX(Holiday!$E:$E,ROW(),1)=0,"",INDEX(Holiday!$E:$E,ROW(),1))</f>
        <v/>
      </c>
    </row>
    <row r="113" spans="35:35" x14ac:dyDescent="0.15">
      <c r="AI113" s="1" t="str">
        <f>IF(INDEX(Holiday!$E:$E,ROW(),1)=0,"",INDEX(Holiday!$E:$E,ROW(),1))</f>
        <v/>
      </c>
    </row>
    <row r="114" spans="35:35" x14ac:dyDescent="0.15">
      <c r="AI114" s="1" t="str">
        <f>IF(INDEX(Holiday!$E:$E,ROW(),1)=0,"",INDEX(Holiday!$E:$E,ROW(),1))</f>
        <v/>
      </c>
    </row>
    <row r="115" spans="35:35" x14ac:dyDescent="0.15">
      <c r="AI115" s="1" t="str">
        <f>IF(INDEX(Holiday!$E:$E,ROW(),1)=0,"",INDEX(Holiday!$E:$E,ROW(),1))</f>
        <v/>
      </c>
    </row>
    <row r="116" spans="35:35" x14ac:dyDescent="0.15">
      <c r="AI116" s="1" t="str">
        <f>IF(INDEX(Holiday!$E:$E,ROW(),1)=0,"",INDEX(Holiday!$E:$E,ROW(),1))</f>
        <v/>
      </c>
    </row>
    <row r="117" spans="35:35" x14ac:dyDescent="0.15">
      <c r="AI117" s="1" t="str">
        <f>IF(INDEX(Holiday!$E:$E,ROW(),1)=0,"",INDEX(Holiday!$E:$E,ROW(),1))</f>
        <v/>
      </c>
    </row>
    <row r="118" spans="35:35" x14ac:dyDescent="0.15">
      <c r="AI118" s="1" t="str">
        <f>IF(INDEX(Holiday!$E:$E,ROW(),1)=0,"",INDEX(Holiday!$E:$E,ROW(),1))</f>
        <v/>
      </c>
    </row>
    <row r="119" spans="35:35" x14ac:dyDescent="0.15">
      <c r="AI119" s="1" t="str">
        <f>IF(INDEX(Holiday!$E:$E,ROW(),1)=0,"",INDEX(Holiday!$E:$E,ROW(),1))</f>
        <v/>
      </c>
    </row>
    <row r="120" spans="35:35" x14ac:dyDescent="0.15">
      <c r="AI120" s="1" t="str">
        <f>IF(INDEX(Holiday!$E:$E,ROW(),1)=0,"",INDEX(Holiday!$E:$E,ROW(),1))</f>
        <v/>
      </c>
    </row>
  </sheetData>
  <sheetCalcPr fullCalcOnLoad="1"/>
  <mergeCells count="3">
    <mergeCell ref="B4:B5"/>
    <mergeCell ref="C4:AG4"/>
    <mergeCell ref="Y3:AG3"/>
  </mergeCells>
  <phoneticPr fontId="1"/>
  <conditionalFormatting sqref="C5:AG5">
    <cfRule type="expression" dxfId="52" priority="1" stopIfTrue="1">
      <formula>WEEKDAY(C5,1)=1</formula>
    </cfRule>
    <cfRule type="expression" dxfId="51" priority="2" stopIfTrue="1">
      <formula>WEEKDAY(C5,1)=7</formula>
    </cfRule>
    <cfRule type="expression" dxfId="50" priority="3" stopIfTrue="1">
      <formula>AND(WEEKDAY(C5,1)&lt;&gt;1,WEEKDAY(C5,1)&lt;&gt;7,NOT(ISERROR(MATCH(C5,$AI$1:$AI$150,0))))</formula>
    </cfRule>
  </conditionalFormatting>
  <conditionalFormatting sqref="C6:AG27">
    <cfRule type="expression" dxfId="49" priority="4" stopIfTrue="1">
      <formula>OR(WEEKDAY(C$5,1)=1,WEEKDAY(C$5,1)=7,NOT(ISERROR(MATCH(C$5,$AI$1:$AI$150,0))))</formula>
    </cfRule>
  </conditionalFormatting>
  <printOptions horizontalCentered="1"/>
  <pageMargins left="0.19685039370078741" right="0.19685039370078741" top="0.43307086614173229" bottom="0.23622047244094491" header="0.19685039370078741" footer="0.19685039370078741"/>
  <pageSetup paperSize="9" orientation="landscape" horizontalDpi="429496729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5" r:id="rId4" name="SpinButton2">
          <controlPr defaultSize="0" print="0" autoLine="0" autoPict="0" linkedCell="Holiday!B1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5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5" r:id="rId4" name="SpinButton2"/>
      </mc:Fallback>
    </mc:AlternateContent>
    <mc:AlternateContent xmlns:mc="http://schemas.openxmlformats.org/markup-compatibility/2006">
      <mc:Choice Requires="x14">
        <control shapeId="5124" r:id="rId6" name="SpinButton1">
          <controlPr defaultSize="0" print="0" autoLine="0" linkedCell="Holiday!B2" r:id="rId5">
            <anchor moveWithCells="1">
              <from>
                <xdr:col>30</xdr:col>
                <xdr:colOff>0</xdr:colOff>
                <xdr:row>3</xdr:row>
                <xdr:rowOff>0</xdr:rowOff>
              </from>
              <to>
                <xdr:col>33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4" r:id="rId6" name="Spin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E120"/>
  <sheetViews>
    <sheetView showGridLines="0" view="pageBreakPreview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5" sqref="R5:Y5"/>
    </sheetView>
  </sheetViews>
  <sheetFormatPr defaultRowHeight="14.25" x14ac:dyDescent="0.15"/>
  <cols>
    <col min="1" max="1" width="0.875" customWidth="1"/>
    <col min="2" max="2" width="2.875" customWidth="1"/>
    <col min="3" max="9" width="3.875" customWidth="1"/>
    <col min="10" max="10" width="2.875" customWidth="1"/>
    <col min="11" max="17" width="5" customWidth="1"/>
    <col min="18" max="18" width="2.875" customWidth="1"/>
    <col min="19" max="25" width="3.875" customWidth="1"/>
    <col min="26" max="26" width="0.875" customWidth="1"/>
    <col min="28" max="28" width="10.625" style="3" customWidth="1"/>
  </cols>
  <sheetData>
    <row r="1" spans="1:28" s="80" customFormat="1" ht="5.45" customHeight="1" x14ac:dyDescent="0.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1" t="str">
        <f>IF(INDEX(Holiday!$E:$E,ROW(),1)=0,"",INDEX(Holiday!$E:$E,ROW(),1))</f>
        <v/>
      </c>
    </row>
    <row r="2" spans="1:28" s="80" customFormat="1" ht="21" customHeight="1" x14ac:dyDescent="0.15">
      <c r="A2" s="9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1" t="str">
        <f>IF(INDEX(Holiday!$E:$E,ROW(),1)=0,"",INDEX(Holiday!$E:$E,ROW(),1))</f>
        <v/>
      </c>
    </row>
    <row r="3" spans="1:28" s="80" customFormat="1" ht="60" customHeight="1" x14ac:dyDescent="0.15">
      <c r="A3" s="91"/>
      <c r="B3" s="293" t="s">
        <v>25</v>
      </c>
      <c r="C3" s="293"/>
      <c r="D3" s="293"/>
      <c r="E3" s="293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5"/>
      <c r="R3" s="295"/>
      <c r="S3" s="295"/>
      <c r="T3" s="295"/>
      <c r="U3" s="295"/>
      <c r="V3" s="295"/>
      <c r="W3" s="295"/>
      <c r="X3" s="295"/>
      <c r="Y3" s="295"/>
      <c r="Z3" s="79"/>
      <c r="AB3" s="1" t="str">
        <f>IF(INDEX(Holiday!$E:$E,ROW(),1)=0,"",INDEX(Holiday!$E:$E,ROW(),1))</f>
        <v/>
      </c>
    </row>
    <row r="4" spans="1:28" s="80" customFormat="1" ht="22.15" customHeight="1" x14ac:dyDescent="0.2">
      <c r="A4" s="91"/>
      <c r="B4" s="296" t="str">
        <f>IF(INDEX(組織名!$1:$1048576,1,2)=0,"",INDEX(組織名!$1:$1048576,1,2))</f>
        <v>xls-hashimoto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7" t="s">
        <v>26</v>
      </c>
      <c r="S4" s="298"/>
      <c r="T4" s="298"/>
      <c r="U4" s="298"/>
      <c r="V4" s="298"/>
      <c r="W4" s="298"/>
      <c r="X4" s="298"/>
      <c r="Y4" s="298"/>
      <c r="Z4" s="79"/>
      <c r="AB4" s="1" t="str">
        <f>IF(INDEX(Holiday!$E:$E,ROW(),1)=0,"",INDEX(Holiday!$E:$E,ROW(),1))</f>
        <v/>
      </c>
    </row>
    <row r="5" spans="1:28" s="80" customFormat="1" ht="28.15" customHeight="1" x14ac:dyDescent="0.15">
      <c r="A5" s="91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9">
        <f>DATE(Holiday!B1,Holiday!B2,1)</f>
        <v>40909</v>
      </c>
      <c r="S5" s="300"/>
      <c r="T5" s="300"/>
      <c r="U5" s="300"/>
      <c r="V5" s="300"/>
      <c r="W5" s="300"/>
      <c r="X5" s="300"/>
      <c r="Y5" s="300"/>
      <c r="Z5" s="79"/>
      <c r="AB5" s="1" t="str">
        <f>IF(INDEX(Holiday!$E:$E,ROW(),1)=0,"",INDEX(Holiday!$E:$E,ROW(),1))</f>
        <v/>
      </c>
    </row>
    <row r="6" spans="1:28" s="80" customFormat="1" ht="22.15" customHeight="1" x14ac:dyDescent="0.2">
      <c r="A6" s="91"/>
      <c r="B6" s="301"/>
      <c r="C6" s="301"/>
      <c r="D6" s="301"/>
      <c r="E6" s="301"/>
      <c r="F6" s="301"/>
      <c r="G6" s="301"/>
      <c r="H6" s="301"/>
      <c r="I6" s="301"/>
      <c r="J6" s="301"/>
      <c r="K6" s="302"/>
      <c r="L6" s="79"/>
      <c r="M6" s="79"/>
      <c r="N6" s="79"/>
      <c r="O6" s="79"/>
      <c r="P6" s="79"/>
      <c r="Q6" s="79"/>
      <c r="R6" s="303" t="s">
        <v>27</v>
      </c>
      <c r="S6" s="303"/>
      <c r="T6" s="303"/>
      <c r="U6" s="303"/>
      <c r="V6" s="303"/>
      <c r="W6" s="303"/>
      <c r="X6" s="303"/>
      <c r="Y6" s="303"/>
      <c r="Z6" s="79"/>
      <c r="AB6" s="1" t="str">
        <f>IF(INDEX(Holiday!$E:$E,ROW(),1)=0,"",INDEX(Holiday!$E:$E,ROW(),1))</f>
        <v/>
      </c>
    </row>
    <row r="7" spans="1:28" s="80" customFormat="1" ht="28.15" customHeight="1" thickBot="1" x14ac:dyDescent="0.2">
      <c r="A7" s="91"/>
      <c r="B7" s="304"/>
      <c r="C7" s="305"/>
      <c r="D7" s="305"/>
      <c r="E7" s="305"/>
      <c r="F7" s="81"/>
      <c r="G7" s="306"/>
      <c r="H7" s="306"/>
      <c r="I7" s="306"/>
      <c r="J7" s="307"/>
      <c r="K7" s="308"/>
      <c r="L7" s="79"/>
      <c r="M7" s="79"/>
      <c r="N7" s="79"/>
      <c r="O7" s="79"/>
      <c r="P7" s="79"/>
      <c r="Q7" s="79"/>
      <c r="R7" s="299">
        <f>DATE(YEAR(R5)+1,MONTH(R5),DAY(R5))-1</f>
        <v>41274</v>
      </c>
      <c r="S7" s="300"/>
      <c r="T7" s="300"/>
      <c r="U7" s="300"/>
      <c r="V7" s="300"/>
      <c r="W7" s="300"/>
      <c r="X7" s="300"/>
      <c r="Y7" s="300"/>
      <c r="Z7" s="79"/>
      <c r="AB7" s="1" t="str">
        <f>IF(INDEX(Holiday!$E:$E,ROW(),1)=0,"",INDEX(Holiday!$E:$E,ROW(),1))</f>
        <v/>
      </c>
    </row>
    <row r="8" spans="1:28" ht="18.2" customHeight="1" thickTop="1" x14ac:dyDescent="0.15">
      <c r="A8" s="92"/>
      <c r="B8" s="92"/>
      <c r="C8" s="92"/>
      <c r="D8" s="92"/>
      <c r="E8" s="92"/>
      <c r="F8" s="92"/>
      <c r="G8" s="92"/>
      <c r="H8" s="92"/>
      <c r="I8" s="92"/>
      <c r="J8" s="273">
        <f>DATE(YEAR(B29),MONTH(B29)+1,1)</f>
        <v>41000</v>
      </c>
      <c r="K8" s="97">
        <f>DATE(YEAR(J8),MONTH(J8),1)-WEEKDAY(DATE(YEAR(J8),MONTH(J8),1))+1</f>
        <v>41000</v>
      </c>
      <c r="L8" s="100">
        <f t="shared" ref="L8:Q8" si="0">K8+1</f>
        <v>41001</v>
      </c>
      <c r="M8" s="100">
        <f t="shared" si="0"/>
        <v>41002</v>
      </c>
      <c r="N8" s="100">
        <f t="shared" si="0"/>
        <v>41003</v>
      </c>
      <c r="O8" s="100">
        <f t="shared" si="0"/>
        <v>41004</v>
      </c>
      <c r="P8" s="100">
        <f t="shared" si="0"/>
        <v>41005</v>
      </c>
      <c r="Q8" s="94">
        <f t="shared" si="0"/>
        <v>41006</v>
      </c>
      <c r="R8" s="92"/>
      <c r="S8" s="92"/>
      <c r="T8" s="92"/>
      <c r="U8" s="92"/>
      <c r="V8" s="92"/>
      <c r="W8" s="92"/>
      <c r="X8" s="92"/>
      <c r="Y8" s="92"/>
      <c r="Z8" s="92"/>
      <c r="AB8" s="1" t="str">
        <f>IF(INDEX(Holiday!$E:$E,ROW(),1)=0,"",INDEX(Holiday!$E:$E,ROW(),1))</f>
        <v/>
      </c>
    </row>
    <row r="9" spans="1:28" ht="18.2" customHeight="1" x14ac:dyDescent="0.15">
      <c r="A9" s="92"/>
      <c r="B9" s="92"/>
      <c r="C9" s="92"/>
      <c r="D9" s="92"/>
      <c r="E9" s="92"/>
      <c r="F9" s="92"/>
      <c r="G9" s="92"/>
      <c r="H9" s="92"/>
      <c r="I9" s="92"/>
      <c r="J9" s="274"/>
      <c r="K9" s="98">
        <f>Q8+1</f>
        <v>41007</v>
      </c>
      <c r="L9" s="101">
        <f t="shared" ref="L9:Q9" si="1">K9+1</f>
        <v>41008</v>
      </c>
      <c r="M9" s="101">
        <f t="shared" si="1"/>
        <v>41009</v>
      </c>
      <c r="N9" s="101">
        <f t="shared" si="1"/>
        <v>41010</v>
      </c>
      <c r="O9" s="101">
        <f t="shared" si="1"/>
        <v>41011</v>
      </c>
      <c r="P9" s="101">
        <f t="shared" si="1"/>
        <v>41012</v>
      </c>
      <c r="Q9" s="95">
        <f t="shared" si="1"/>
        <v>41013</v>
      </c>
      <c r="R9" s="92"/>
      <c r="S9" s="92"/>
      <c r="T9" s="92"/>
      <c r="U9" s="92"/>
      <c r="V9" s="92"/>
      <c r="W9" s="92"/>
      <c r="X9" s="92"/>
      <c r="Y9" s="92"/>
      <c r="Z9" s="92"/>
      <c r="AB9" s="1" t="str">
        <f>IF(INDEX(Holiday!$E:$E,ROW(),1)=0,"",INDEX(Holiday!$E:$E,ROW(),1))</f>
        <v/>
      </c>
    </row>
    <row r="10" spans="1:28" ht="18.2" customHeight="1" x14ac:dyDescent="0.15">
      <c r="A10" s="92"/>
      <c r="B10" s="92"/>
      <c r="C10" s="92"/>
      <c r="D10" s="92"/>
      <c r="E10" s="92"/>
      <c r="F10" s="92"/>
      <c r="G10" s="92"/>
      <c r="H10" s="92"/>
      <c r="I10" s="92"/>
      <c r="J10" s="271">
        <f>J8</f>
        <v>41000</v>
      </c>
      <c r="K10" s="98">
        <f>Q9+1</f>
        <v>41014</v>
      </c>
      <c r="L10" s="101">
        <f t="shared" ref="L10:Q10" si="2">K10+1</f>
        <v>41015</v>
      </c>
      <c r="M10" s="101">
        <f t="shared" si="2"/>
        <v>41016</v>
      </c>
      <c r="N10" s="101">
        <f t="shared" si="2"/>
        <v>41017</v>
      </c>
      <c r="O10" s="101">
        <f t="shared" si="2"/>
        <v>41018</v>
      </c>
      <c r="P10" s="101">
        <f t="shared" si="2"/>
        <v>41019</v>
      </c>
      <c r="Q10" s="95">
        <f t="shared" si="2"/>
        <v>41020</v>
      </c>
      <c r="R10" s="92"/>
      <c r="S10" s="92"/>
      <c r="T10" s="92"/>
      <c r="U10" s="92"/>
      <c r="V10" s="92"/>
      <c r="W10" s="92"/>
      <c r="X10" s="92"/>
      <c r="Y10" s="92"/>
      <c r="Z10" s="92"/>
      <c r="AB10" s="1" t="str">
        <f>IF(INDEX(Holiday!$E:$E,ROW(),1)=0,"",INDEX(Holiday!$E:$E,ROW(),1))</f>
        <v/>
      </c>
    </row>
    <row r="11" spans="1:28" ht="18.2" customHeight="1" x14ac:dyDescent="0.15">
      <c r="A11" s="92"/>
      <c r="B11" s="92"/>
      <c r="C11" s="92"/>
      <c r="D11" s="92"/>
      <c r="E11" s="92"/>
      <c r="F11" s="92"/>
      <c r="G11" s="92"/>
      <c r="H11" s="92"/>
      <c r="I11" s="92"/>
      <c r="J11" s="271"/>
      <c r="K11" s="98">
        <f>Q10+1</f>
        <v>41021</v>
      </c>
      <c r="L11" s="101">
        <f t="shared" ref="L11:Q11" si="3">K11+1</f>
        <v>41022</v>
      </c>
      <c r="M11" s="101">
        <f t="shared" si="3"/>
        <v>41023</v>
      </c>
      <c r="N11" s="101">
        <f t="shared" si="3"/>
        <v>41024</v>
      </c>
      <c r="O11" s="101">
        <f t="shared" si="3"/>
        <v>41025</v>
      </c>
      <c r="P11" s="101">
        <f t="shared" si="3"/>
        <v>41026</v>
      </c>
      <c r="Q11" s="95">
        <f t="shared" si="3"/>
        <v>41027</v>
      </c>
      <c r="R11" s="92"/>
      <c r="S11" s="92"/>
      <c r="T11" s="92"/>
      <c r="U11" s="92"/>
      <c r="V11" s="92"/>
      <c r="W11" s="92"/>
      <c r="X11" s="92"/>
      <c r="Y11" s="92"/>
      <c r="Z11" s="92"/>
      <c r="AB11" s="1">
        <f ca="1">IF(INDEX(Holiday!$E:$E,ROW(),1)=0,"",INDEX(Holiday!$E:$E,ROW(),1))</f>
        <v>40544</v>
      </c>
    </row>
    <row r="12" spans="1:28" ht="18.2" customHeight="1" x14ac:dyDescent="0.15">
      <c r="A12" s="92"/>
      <c r="B12" s="92"/>
      <c r="C12" s="92"/>
      <c r="D12" s="92"/>
      <c r="E12" s="92"/>
      <c r="F12" s="92"/>
      <c r="G12" s="92"/>
      <c r="H12" s="92"/>
      <c r="I12" s="92"/>
      <c r="J12" s="271"/>
      <c r="K12" s="98">
        <f>Q11+1</f>
        <v>41028</v>
      </c>
      <c r="L12" s="101">
        <f t="shared" ref="L12:Q12" si="4">K12+1</f>
        <v>41029</v>
      </c>
      <c r="M12" s="101">
        <f t="shared" si="4"/>
        <v>41030</v>
      </c>
      <c r="N12" s="101">
        <f t="shared" si="4"/>
        <v>41031</v>
      </c>
      <c r="O12" s="101">
        <f t="shared" si="4"/>
        <v>41032</v>
      </c>
      <c r="P12" s="101">
        <f t="shared" si="4"/>
        <v>41033</v>
      </c>
      <c r="Q12" s="95">
        <f t="shared" si="4"/>
        <v>41034</v>
      </c>
      <c r="R12" s="92"/>
      <c r="S12" s="92"/>
      <c r="T12" s="92"/>
      <c r="U12" s="92"/>
      <c r="V12" s="92"/>
      <c r="W12" s="92"/>
      <c r="X12" s="92"/>
      <c r="Y12" s="92"/>
      <c r="Z12" s="92"/>
      <c r="AB12" s="1">
        <f ca="1">IF(INDEX(Holiday!$E:$E,ROW(),1)=0,"",INDEX(Holiday!$E:$E,ROW(),1))</f>
        <v>40545</v>
      </c>
    </row>
    <row r="13" spans="1:28" ht="18.2" customHeight="1" thickBo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272"/>
      <c r="K13" s="99">
        <f>Q12+1</f>
        <v>41035</v>
      </c>
      <c r="L13" s="102">
        <f t="shared" ref="L13:Q13" si="5">K13+1</f>
        <v>41036</v>
      </c>
      <c r="M13" s="102">
        <f t="shared" si="5"/>
        <v>41037</v>
      </c>
      <c r="N13" s="102">
        <f t="shared" si="5"/>
        <v>41038</v>
      </c>
      <c r="O13" s="102">
        <f t="shared" si="5"/>
        <v>41039</v>
      </c>
      <c r="P13" s="102">
        <f t="shared" si="5"/>
        <v>41040</v>
      </c>
      <c r="Q13" s="96">
        <f t="shared" si="5"/>
        <v>41041</v>
      </c>
      <c r="R13" s="92"/>
      <c r="S13" s="92"/>
      <c r="T13" s="92"/>
      <c r="U13" s="92"/>
      <c r="V13" s="92"/>
      <c r="W13" s="92"/>
      <c r="X13" s="92"/>
      <c r="Y13" s="92"/>
      <c r="Z13" s="92"/>
      <c r="AB13" s="1">
        <f ca="1">IF(INDEX(Holiday!$E:$E,ROW(),1)=0,"",INDEX(Holiday!$E:$E,ROW(),1))</f>
        <v>40546</v>
      </c>
    </row>
    <row r="14" spans="1:28" ht="18.2" customHeight="1" thickTop="1" x14ac:dyDescent="0.15">
      <c r="A14" s="92"/>
      <c r="B14" s="92"/>
      <c r="C14" s="92"/>
      <c r="D14" s="92"/>
      <c r="E14" s="92"/>
      <c r="F14" s="92"/>
      <c r="G14" s="92"/>
      <c r="H14" s="92"/>
      <c r="I14" s="92"/>
      <c r="J14" s="273">
        <f>DATE(YEAR(J8),MONTH(J8)+1,1)</f>
        <v>41030</v>
      </c>
      <c r="K14" s="97">
        <f>DATE(YEAR(J14),MONTH(J14),1)-WEEKDAY(DATE(YEAR(J14),MONTH(J14),1))+1</f>
        <v>41028</v>
      </c>
      <c r="L14" s="100">
        <f t="shared" ref="L14:Q14" si="6">K14+1</f>
        <v>41029</v>
      </c>
      <c r="M14" s="100">
        <f t="shared" si="6"/>
        <v>41030</v>
      </c>
      <c r="N14" s="100">
        <f t="shared" si="6"/>
        <v>41031</v>
      </c>
      <c r="O14" s="100">
        <f t="shared" si="6"/>
        <v>41032</v>
      </c>
      <c r="P14" s="100">
        <f t="shared" si="6"/>
        <v>41033</v>
      </c>
      <c r="Q14" s="94">
        <f t="shared" si="6"/>
        <v>41034</v>
      </c>
      <c r="R14" s="92"/>
      <c r="S14" s="92"/>
      <c r="T14" s="92"/>
      <c r="U14" s="92"/>
      <c r="V14" s="92"/>
      <c r="W14" s="92"/>
      <c r="X14" s="92"/>
      <c r="Y14" s="92"/>
      <c r="Z14" s="92"/>
      <c r="AB14" s="1" t="str">
        <f ca="1">IF(INDEX(Holiday!$E:$E,ROW(),1)=0,"",INDEX(Holiday!$E:$E,ROW(),1))</f>
        <v/>
      </c>
    </row>
    <row r="15" spans="1:28" ht="18.2" customHeight="1" x14ac:dyDescent="0.15">
      <c r="A15" s="92"/>
      <c r="B15" s="92"/>
      <c r="C15" s="92"/>
      <c r="D15" s="92"/>
      <c r="E15" s="92"/>
      <c r="F15" s="92"/>
      <c r="G15" s="92"/>
      <c r="H15" s="92"/>
      <c r="I15" s="92"/>
      <c r="J15" s="274"/>
      <c r="K15" s="98">
        <f>Q14+1</f>
        <v>41035</v>
      </c>
      <c r="L15" s="101">
        <f t="shared" ref="L15:Q15" si="7">K15+1</f>
        <v>41036</v>
      </c>
      <c r="M15" s="101">
        <f t="shared" si="7"/>
        <v>41037</v>
      </c>
      <c r="N15" s="101">
        <f t="shared" si="7"/>
        <v>41038</v>
      </c>
      <c r="O15" s="101">
        <f t="shared" si="7"/>
        <v>41039</v>
      </c>
      <c r="P15" s="101">
        <f t="shared" si="7"/>
        <v>41040</v>
      </c>
      <c r="Q15" s="95">
        <f t="shared" si="7"/>
        <v>41041</v>
      </c>
      <c r="R15" s="92"/>
      <c r="S15" s="92"/>
      <c r="T15" s="92"/>
      <c r="U15" s="92"/>
      <c r="V15" s="92"/>
      <c r="W15" s="92"/>
      <c r="X15" s="92"/>
      <c r="Y15" s="92"/>
      <c r="Z15" s="92"/>
      <c r="AB15" s="1">
        <f ca="1">IF(INDEX(Holiday!$E:$E,ROW(),1)=0,"",INDEX(Holiday!$E:$E,ROW(),1))</f>
        <v>40553</v>
      </c>
    </row>
    <row r="16" spans="1:28" ht="18.2" customHeight="1" thickBot="1" x14ac:dyDescent="0.2">
      <c r="A16" s="92"/>
      <c r="B16" s="92"/>
      <c r="C16" s="92"/>
      <c r="D16" s="92"/>
      <c r="E16" s="92"/>
      <c r="F16" s="92"/>
      <c r="G16" s="92"/>
      <c r="H16" s="92"/>
      <c r="I16" s="92"/>
      <c r="J16" s="271">
        <f>J14</f>
        <v>41030</v>
      </c>
      <c r="K16" s="98">
        <f>Q15+1</f>
        <v>41042</v>
      </c>
      <c r="L16" s="101">
        <f t="shared" ref="L16:Q16" si="8">K16+1</f>
        <v>41043</v>
      </c>
      <c r="M16" s="101">
        <f t="shared" si="8"/>
        <v>41044</v>
      </c>
      <c r="N16" s="101">
        <f t="shared" si="8"/>
        <v>41045</v>
      </c>
      <c r="O16" s="101">
        <f t="shared" si="8"/>
        <v>41046</v>
      </c>
      <c r="P16" s="101">
        <f t="shared" si="8"/>
        <v>41047</v>
      </c>
      <c r="Q16" s="95">
        <f t="shared" si="8"/>
        <v>41048</v>
      </c>
      <c r="R16" s="92"/>
      <c r="S16" s="92"/>
      <c r="T16" s="92"/>
      <c r="U16" s="92"/>
      <c r="V16" s="92"/>
      <c r="W16" s="92"/>
      <c r="X16" s="92"/>
      <c r="Y16" s="92"/>
      <c r="Z16" s="92"/>
      <c r="AB16" s="1" t="str">
        <f ca="1">IF(INDEX(Holiday!$E:$E,ROW(),1)=0,"",INDEX(Holiday!$E:$E,ROW(),1))</f>
        <v/>
      </c>
    </row>
    <row r="17" spans="1:28" ht="12.95" customHeight="1" thickTop="1" x14ac:dyDescent="0.15">
      <c r="A17" s="92"/>
      <c r="B17" s="273">
        <f>DATE(YEAR(R5),MONTH(R5),1)</f>
        <v>40909</v>
      </c>
      <c r="C17" s="97">
        <f>DATE(YEAR(B17),MONTH(B17),1)-WEEKDAY(DATE(YEAR(B17),MONTH(B17),1))+1</f>
        <v>40909</v>
      </c>
      <c r="D17" s="100">
        <f t="shared" ref="D17:I20" si="9">C17+1</f>
        <v>40910</v>
      </c>
      <c r="E17" s="100">
        <f t="shared" si="9"/>
        <v>40911</v>
      </c>
      <c r="F17" s="100">
        <f t="shared" si="9"/>
        <v>40912</v>
      </c>
      <c r="G17" s="100">
        <f t="shared" si="9"/>
        <v>40913</v>
      </c>
      <c r="H17" s="100">
        <f t="shared" si="9"/>
        <v>40914</v>
      </c>
      <c r="I17" s="94">
        <f t="shared" si="9"/>
        <v>40915</v>
      </c>
      <c r="J17" s="271"/>
      <c r="K17" s="98">
        <f>Q16+1</f>
        <v>41049</v>
      </c>
      <c r="L17" s="101">
        <f t="shared" ref="L17:Q17" si="10">K17+1</f>
        <v>41050</v>
      </c>
      <c r="M17" s="101">
        <f t="shared" si="10"/>
        <v>41051</v>
      </c>
      <c r="N17" s="101">
        <f t="shared" si="10"/>
        <v>41052</v>
      </c>
      <c r="O17" s="101">
        <f t="shared" si="10"/>
        <v>41053</v>
      </c>
      <c r="P17" s="101">
        <f t="shared" si="10"/>
        <v>41054</v>
      </c>
      <c r="Q17" s="95">
        <f t="shared" si="10"/>
        <v>41055</v>
      </c>
      <c r="R17" s="273">
        <f>DATE(YEAR(J38),MONTH(J38)+1,1)</f>
        <v>41183</v>
      </c>
      <c r="S17" s="97">
        <f>DATE(YEAR(R17),MONTH(R17),1)-WEEKDAY(DATE(YEAR(R17),MONTH(R17),1))+1</f>
        <v>41182</v>
      </c>
      <c r="T17" s="100">
        <f t="shared" ref="T17:Y17" si="11">S17+1</f>
        <v>41183</v>
      </c>
      <c r="U17" s="100">
        <f t="shared" si="11"/>
        <v>41184</v>
      </c>
      <c r="V17" s="100">
        <f t="shared" si="11"/>
        <v>41185</v>
      </c>
      <c r="W17" s="100">
        <f t="shared" si="11"/>
        <v>41186</v>
      </c>
      <c r="X17" s="100">
        <f t="shared" si="11"/>
        <v>41187</v>
      </c>
      <c r="Y17" s="94">
        <f t="shared" si="11"/>
        <v>41188</v>
      </c>
      <c r="Z17" s="92"/>
      <c r="AB17" s="1">
        <f ca="1">IF(INDEX(Holiday!$E:$E,ROW(),1)=0,"",INDEX(Holiday!$E:$E,ROW(),1))</f>
        <v>40585</v>
      </c>
    </row>
    <row r="18" spans="1:28" ht="12.95" customHeight="1" x14ac:dyDescent="0.15">
      <c r="A18" s="92"/>
      <c r="B18" s="274"/>
      <c r="C18" s="98">
        <f>I17+1</f>
        <v>40916</v>
      </c>
      <c r="D18" s="101">
        <f t="shared" si="9"/>
        <v>40917</v>
      </c>
      <c r="E18" s="101">
        <f t="shared" si="9"/>
        <v>40918</v>
      </c>
      <c r="F18" s="101">
        <f t="shared" si="9"/>
        <v>40919</v>
      </c>
      <c r="G18" s="101">
        <f t="shared" si="9"/>
        <v>40920</v>
      </c>
      <c r="H18" s="101">
        <f t="shared" si="9"/>
        <v>40921</v>
      </c>
      <c r="I18" s="95">
        <f t="shared" si="9"/>
        <v>40922</v>
      </c>
      <c r="J18" s="271"/>
      <c r="K18" s="98">
        <f>Q17+1</f>
        <v>41056</v>
      </c>
      <c r="L18" s="101">
        <f t="shared" ref="L18:Q18" si="12">K18+1</f>
        <v>41057</v>
      </c>
      <c r="M18" s="101">
        <f t="shared" si="12"/>
        <v>41058</v>
      </c>
      <c r="N18" s="101">
        <f t="shared" si="12"/>
        <v>41059</v>
      </c>
      <c r="O18" s="101">
        <f t="shared" si="12"/>
        <v>41060</v>
      </c>
      <c r="P18" s="101">
        <f t="shared" si="12"/>
        <v>41061</v>
      </c>
      <c r="Q18" s="95">
        <f t="shared" si="12"/>
        <v>41062</v>
      </c>
      <c r="R18" s="274"/>
      <c r="S18" s="98">
        <f>Y17+1</f>
        <v>41189</v>
      </c>
      <c r="T18" s="101">
        <f t="shared" ref="T18:Y18" si="13">S18+1</f>
        <v>41190</v>
      </c>
      <c r="U18" s="101">
        <f t="shared" si="13"/>
        <v>41191</v>
      </c>
      <c r="V18" s="101">
        <f t="shared" si="13"/>
        <v>41192</v>
      </c>
      <c r="W18" s="101">
        <f t="shared" si="13"/>
        <v>41193</v>
      </c>
      <c r="X18" s="101">
        <f t="shared" si="13"/>
        <v>41194</v>
      </c>
      <c r="Y18" s="95">
        <f t="shared" si="13"/>
        <v>41195</v>
      </c>
      <c r="Z18" s="92"/>
      <c r="AB18" s="1" t="str">
        <f ca="1">IF(INDEX(Holiday!$E:$E,ROW(),1)=0,"",INDEX(Holiday!$E:$E,ROW(),1))</f>
        <v/>
      </c>
    </row>
    <row r="19" spans="1:28" ht="12.95" customHeight="1" thickBot="1" x14ac:dyDescent="0.2">
      <c r="A19" s="92"/>
      <c r="B19" s="271">
        <f>B17</f>
        <v>40909</v>
      </c>
      <c r="C19" s="98">
        <f>I18+1</f>
        <v>40923</v>
      </c>
      <c r="D19" s="101">
        <f t="shared" si="9"/>
        <v>40924</v>
      </c>
      <c r="E19" s="101">
        <f t="shared" si="9"/>
        <v>40925</v>
      </c>
      <c r="F19" s="101">
        <f t="shared" si="9"/>
        <v>40926</v>
      </c>
      <c r="G19" s="101">
        <f t="shared" si="9"/>
        <v>40927</v>
      </c>
      <c r="H19" s="101">
        <f t="shared" si="9"/>
        <v>40928</v>
      </c>
      <c r="I19" s="95">
        <f t="shared" si="9"/>
        <v>40929</v>
      </c>
      <c r="J19" s="272"/>
      <c r="K19" s="99">
        <f>Q18+1</f>
        <v>41063</v>
      </c>
      <c r="L19" s="102">
        <f t="shared" ref="L19:Q19" si="14">K19+1</f>
        <v>41064</v>
      </c>
      <c r="M19" s="102">
        <f t="shared" si="14"/>
        <v>41065</v>
      </c>
      <c r="N19" s="102">
        <f t="shared" si="14"/>
        <v>41066</v>
      </c>
      <c r="O19" s="102">
        <f t="shared" si="14"/>
        <v>41067</v>
      </c>
      <c r="P19" s="102">
        <f t="shared" si="14"/>
        <v>41068</v>
      </c>
      <c r="Q19" s="96">
        <f t="shared" si="14"/>
        <v>41069</v>
      </c>
      <c r="R19" s="271">
        <f>R17</f>
        <v>41183</v>
      </c>
      <c r="S19" s="98">
        <f>Y18+1</f>
        <v>41196</v>
      </c>
      <c r="T19" s="101">
        <f t="shared" ref="T19:Y19" si="15">S19+1</f>
        <v>41197</v>
      </c>
      <c r="U19" s="101">
        <f t="shared" si="15"/>
        <v>41198</v>
      </c>
      <c r="V19" s="101">
        <f t="shared" si="15"/>
        <v>41199</v>
      </c>
      <c r="W19" s="101">
        <f t="shared" si="15"/>
        <v>41200</v>
      </c>
      <c r="X19" s="101">
        <f t="shared" si="15"/>
        <v>41201</v>
      </c>
      <c r="Y19" s="95">
        <f t="shared" si="15"/>
        <v>41202</v>
      </c>
      <c r="Z19" s="92"/>
      <c r="AB19" s="1">
        <f ca="1">IF(INDEX(Holiday!$E:$E,ROW(),1)=0,"",INDEX(Holiday!$E:$E,ROW(),1))</f>
        <v>40623</v>
      </c>
    </row>
    <row r="20" spans="1:28" ht="12.95" customHeight="1" thickTop="1" x14ac:dyDescent="0.15">
      <c r="A20" s="92"/>
      <c r="B20" s="271"/>
      <c r="C20" s="98">
        <f>I19+1</f>
        <v>40930</v>
      </c>
      <c r="D20" s="101">
        <f t="shared" si="9"/>
        <v>40931</v>
      </c>
      <c r="E20" s="101">
        <f t="shared" si="9"/>
        <v>40932</v>
      </c>
      <c r="F20" s="101">
        <f t="shared" si="9"/>
        <v>40933</v>
      </c>
      <c r="G20" s="101">
        <f t="shared" si="9"/>
        <v>40934</v>
      </c>
      <c r="H20" s="101">
        <f t="shared" si="9"/>
        <v>40935</v>
      </c>
      <c r="I20" s="95">
        <f t="shared" si="9"/>
        <v>40936</v>
      </c>
      <c r="J20" s="273">
        <f>DATE(YEAR(J14),MONTH(J14)+1,1)</f>
        <v>41061</v>
      </c>
      <c r="K20" s="97">
        <f>DATE(YEAR(J20),MONTH(J20),1)-WEEKDAY(DATE(YEAR(J20),MONTH(J20),1))+1</f>
        <v>41056</v>
      </c>
      <c r="L20" s="100">
        <f t="shared" ref="L20:Q20" si="16">K20+1</f>
        <v>41057</v>
      </c>
      <c r="M20" s="100">
        <f t="shared" si="16"/>
        <v>41058</v>
      </c>
      <c r="N20" s="100">
        <f t="shared" si="16"/>
        <v>41059</v>
      </c>
      <c r="O20" s="100">
        <f t="shared" si="16"/>
        <v>41060</v>
      </c>
      <c r="P20" s="100">
        <f t="shared" si="16"/>
        <v>41061</v>
      </c>
      <c r="Q20" s="94">
        <f t="shared" si="16"/>
        <v>41062</v>
      </c>
      <c r="R20" s="271"/>
      <c r="S20" s="98">
        <f>Y19+1</f>
        <v>41203</v>
      </c>
      <c r="T20" s="101">
        <f t="shared" ref="T20:Y20" si="17">S20+1</f>
        <v>41204</v>
      </c>
      <c r="U20" s="101">
        <f t="shared" si="17"/>
        <v>41205</v>
      </c>
      <c r="V20" s="101">
        <f t="shared" si="17"/>
        <v>41206</v>
      </c>
      <c r="W20" s="101">
        <f t="shared" si="17"/>
        <v>41207</v>
      </c>
      <c r="X20" s="101">
        <f t="shared" si="17"/>
        <v>41208</v>
      </c>
      <c r="Y20" s="95">
        <f t="shared" si="17"/>
        <v>41209</v>
      </c>
      <c r="Z20" s="92"/>
      <c r="AB20" s="1" t="str">
        <f ca="1">IF(INDEX(Holiday!$E:$E,ROW(),1)=0,"",INDEX(Holiday!$E:$E,ROW(),1))</f>
        <v/>
      </c>
    </row>
    <row r="21" spans="1:28" ht="12.95" customHeight="1" x14ac:dyDescent="0.15">
      <c r="A21" s="92"/>
      <c r="B21" s="271"/>
      <c r="C21" s="98">
        <f>I20+1</f>
        <v>40937</v>
      </c>
      <c r="D21" s="101">
        <f t="shared" ref="D21:I21" si="18">C21+1</f>
        <v>40938</v>
      </c>
      <c r="E21" s="101">
        <f t="shared" si="18"/>
        <v>40939</v>
      </c>
      <c r="F21" s="101">
        <f t="shared" si="18"/>
        <v>40940</v>
      </c>
      <c r="G21" s="101">
        <f t="shared" si="18"/>
        <v>40941</v>
      </c>
      <c r="H21" s="101">
        <f t="shared" si="18"/>
        <v>40942</v>
      </c>
      <c r="I21" s="95">
        <f t="shared" si="18"/>
        <v>40943</v>
      </c>
      <c r="J21" s="274"/>
      <c r="K21" s="98">
        <f>Q20+1</f>
        <v>41063</v>
      </c>
      <c r="L21" s="101">
        <f t="shared" ref="L21:Q21" si="19">K21+1</f>
        <v>41064</v>
      </c>
      <c r="M21" s="101">
        <f t="shared" si="19"/>
        <v>41065</v>
      </c>
      <c r="N21" s="101">
        <f t="shared" si="19"/>
        <v>41066</v>
      </c>
      <c r="O21" s="101">
        <f t="shared" si="19"/>
        <v>41067</v>
      </c>
      <c r="P21" s="101">
        <f t="shared" si="19"/>
        <v>41068</v>
      </c>
      <c r="Q21" s="95">
        <f t="shared" si="19"/>
        <v>41069</v>
      </c>
      <c r="R21" s="271"/>
      <c r="S21" s="98">
        <f>Y20+1</f>
        <v>41210</v>
      </c>
      <c r="T21" s="101">
        <f t="shared" ref="T21:Y21" si="20">S21+1</f>
        <v>41211</v>
      </c>
      <c r="U21" s="101">
        <f t="shared" si="20"/>
        <v>41212</v>
      </c>
      <c r="V21" s="101">
        <f t="shared" si="20"/>
        <v>41213</v>
      </c>
      <c r="W21" s="101">
        <f t="shared" si="20"/>
        <v>41214</v>
      </c>
      <c r="X21" s="101">
        <f t="shared" si="20"/>
        <v>41215</v>
      </c>
      <c r="Y21" s="95">
        <f t="shared" si="20"/>
        <v>41216</v>
      </c>
      <c r="Z21" s="92"/>
      <c r="AB21" s="1">
        <f ca="1">IF(INDEX(Holiday!$E:$E,ROW(),1)=0,"",INDEX(Holiday!$E:$E,ROW(),1))</f>
        <v>40662</v>
      </c>
    </row>
    <row r="22" spans="1:28" ht="12.95" customHeight="1" thickBot="1" x14ac:dyDescent="0.2">
      <c r="A22" s="92"/>
      <c r="B22" s="272"/>
      <c r="C22" s="99">
        <f>I21+1</f>
        <v>40944</v>
      </c>
      <c r="D22" s="102">
        <f t="shared" ref="D22:I22" si="21">C22+1</f>
        <v>40945</v>
      </c>
      <c r="E22" s="102">
        <f t="shared" si="21"/>
        <v>40946</v>
      </c>
      <c r="F22" s="102">
        <f t="shared" si="21"/>
        <v>40947</v>
      </c>
      <c r="G22" s="102">
        <f t="shared" si="21"/>
        <v>40948</v>
      </c>
      <c r="H22" s="102">
        <f t="shared" si="21"/>
        <v>40949</v>
      </c>
      <c r="I22" s="96">
        <f t="shared" si="21"/>
        <v>40950</v>
      </c>
      <c r="J22" s="271">
        <f>J20</f>
        <v>41061</v>
      </c>
      <c r="K22" s="98">
        <f>Q21+1</f>
        <v>41070</v>
      </c>
      <c r="L22" s="101">
        <f t="shared" ref="L22:Q22" si="22">K22+1</f>
        <v>41071</v>
      </c>
      <c r="M22" s="101">
        <f t="shared" si="22"/>
        <v>41072</v>
      </c>
      <c r="N22" s="101">
        <f t="shared" si="22"/>
        <v>41073</v>
      </c>
      <c r="O22" s="101">
        <f t="shared" si="22"/>
        <v>41074</v>
      </c>
      <c r="P22" s="101">
        <f t="shared" si="22"/>
        <v>41075</v>
      </c>
      <c r="Q22" s="95">
        <f t="shared" si="22"/>
        <v>41076</v>
      </c>
      <c r="R22" s="272"/>
      <c r="S22" s="99">
        <f>Y21+1</f>
        <v>41217</v>
      </c>
      <c r="T22" s="102">
        <f t="shared" ref="T22:Y22" si="23">S22+1</f>
        <v>41218</v>
      </c>
      <c r="U22" s="102">
        <f t="shared" si="23"/>
        <v>41219</v>
      </c>
      <c r="V22" s="102">
        <f t="shared" si="23"/>
        <v>41220</v>
      </c>
      <c r="W22" s="102">
        <f t="shared" si="23"/>
        <v>41221</v>
      </c>
      <c r="X22" s="102">
        <f t="shared" si="23"/>
        <v>41222</v>
      </c>
      <c r="Y22" s="96">
        <f t="shared" si="23"/>
        <v>41223</v>
      </c>
      <c r="Z22" s="92"/>
      <c r="AB22" s="1" t="str">
        <f ca="1">IF(INDEX(Holiday!$E:$E,ROW(),1)=0,"",INDEX(Holiday!$E:$E,ROW(),1))</f>
        <v/>
      </c>
    </row>
    <row r="23" spans="1:28" ht="12.95" customHeight="1" thickTop="1" x14ac:dyDescent="0.15">
      <c r="A23" s="92"/>
      <c r="B23" s="273">
        <f>DATE(YEAR(B17),MONTH(B17)+1,1)</f>
        <v>40940</v>
      </c>
      <c r="C23" s="97">
        <f>DATE(YEAR(B23),MONTH(B23),1)-WEEKDAY(DATE(YEAR(B23),MONTH(B23),1))+1</f>
        <v>40937</v>
      </c>
      <c r="D23" s="100">
        <f t="shared" ref="D23:I23" si="24">C23+1</f>
        <v>40938</v>
      </c>
      <c r="E23" s="100">
        <f t="shared" si="24"/>
        <v>40939</v>
      </c>
      <c r="F23" s="100">
        <f t="shared" si="24"/>
        <v>40940</v>
      </c>
      <c r="G23" s="100">
        <f t="shared" si="24"/>
        <v>40941</v>
      </c>
      <c r="H23" s="100">
        <f t="shared" si="24"/>
        <v>40942</v>
      </c>
      <c r="I23" s="94">
        <f t="shared" si="24"/>
        <v>40943</v>
      </c>
      <c r="J23" s="271"/>
      <c r="K23" s="98">
        <f>Q22+1</f>
        <v>41077</v>
      </c>
      <c r="L23" s="101">
        <f t="shared" ref="L23:Q23" si="25">K23+1</f>
        <v>41078</v>
      </c>
      <c r="M23" s="101">
        <f t="shared" si="25"/>
        <v>41079</v>
      </c>
      <c r="N23" s="101">
        <f t="shared" si="25"/>
        <v>41080</v>
      </c>
      <c r="O23" s="101">
        <f t="shared" si="25"/>
        <v>41081</v>
      </c>
      <c r="P23" s="101">
        <f t="shared" si="25"/>
        <v>41082</v>
      </c>
      <c r="Q23" s="95">
        <f t="shared" si="25"/>
        <v>41083</v>
      </c>
      <c r="R23" s="273">
        <f>DATE(YEAR(R17),MONTH(R17)+1,1)</f>
        <v>41214</v>
      </c>
      <c r="S23" s="97">
        <f>DATE(YEAR(R23),MONTH(R23),1)-WEEKDAY(DATE(YEAR(R23),MONTH(R23),1))+1</f>
        <v>41210</v>
      </c>
      <c r="T23" s="100">
        <f t="shared" ref="T23:Y23" si="26">S23+1</f>
        <v>41211</v>
      </c>
      <c r="U23" s="100">
        <f t="shared" si="26"/>
        <v>41212</v>
      </c>
      <c r="V23" s="100">
        <f t="shared" si="26"/>
        <v>41213</v>
      </c>
      <c r="W23" s="100">
        <f t="shared" si="26"/>
        <v>41214</v>
      </c>
      <c r="X23" s="100">
        <f t="shared" si="26"/>
        <v>41215</v>
      </c>
      <c r="Y23" s="94">
        <f t="shared" si="26"/>
        <v>41216</v>
      </c>
      <c r="Z23" s="92"/>
      <c r="AB23" s="1" t="str">
        <f ca="1">IF(INDEX(Holiday!$E:$E,ROW(),1)=0,"",INDEX(Holiday!$E:$E,ROW(),1))</f>
        <v/>
      </c>
    </row>
    <row r="24" spans="1:28" ht="12.95" customHeight="1" x14ac:dyDescent="0.15">
      <c r="A24" s="92"/>
      <c r="B24" s="274"/>
      <c r="C24" s="98">
        <f>I23+1</f>
        <v>40944</v>
      </c>
      <c r="D24" s="101">
        <f t="shared" ref="D24:I24" si="27">C24+1</f>
        <v>40945</v>
      </c>
      <c r="E24" s="101">
        <f t="shared" si="27"/>
        <v>40946</v>
      </c>
      <c r="F24" s="101">
        <f t="shared" si="27"/>
        <v>40947</v>
      </c>
      <c r="G24" s="101">
        <f t="shared" si="27"/>
        <v>40948</v>
      </c>
      <c r="H24" s="101">
        <f t="shared" si="27"/>
        <v>40949</v>
      </c>
      <c r="I24" s="95">
        <f t="shared" si="27"/>
        <v>40950</v>
      </c>
      <c r="J24" s="271"/>
      <c r="K24" s="98">
        <f>Q23+1</f>
        <v>41084</v>
      </c>
      <c r="L24" s="101">
        <f t="shared" ref="L24:Q24" si="28">K24+1</f>
        <v>41085</v>
      </c>
      <c r="M24" s="101">
        <f t="shared" si="28"/>
        <v>41086</v>
      </c>
      <c r="N24" s="101">
        <f t="shared" si="28"/>
        <v>41087</v>
      </c>
      <c r="O24" s="101">
        <f t="shared" si="28"/>
        <v>41088</v>
      </c>
      <c r="P24" s="101">
        <f t="shared" si="28"/>
        <v>41089</v>
      </c>
      <c r="Q24" s="95">
        <f t="shared" si="28"/>
        <v>41090</v>
      </c>
      <c r="R24" s="274"/>
      <c r="S24" s="98">
        <f>Y23+1</f>
        <v>41217</v>
      </c>
      <c r="T24" s="101">
        <f t="shared" ref="T24:Y24" si="29">S24+1</f>
        <v>41218</v>
      </c>
      <c r="U24" s="101">
        <f t="shared" si="29"/>
        <v>41219</v>
      </c>
      <c r="V24" s="101">
        <f t="shared" si="29"/>
        <v>41220</v>
      </c>
      <c r="W24" s="101">
        <f t="shared" si="29"/>
        <v>41221</v>
      </c>
      <c r="X24" s="101">
        <f t="shared" si="29"/>
        <v>41222</v>
      </c>
      <c r="Y24" s="95">
        <f t="shared" si="29"/>
        <v>41223</v>
      </c>
      <c r="Z24" s="92"/>
      <c r="AB24" s="1">
        <f ca="1">IF(INDEX(Holiday!$E:$E,ROW(),1)=0,"",INDEX(Holiday!$E:$E,ROW(),1))</f>
        <v>40666</v>
      </c>
    </row>
    <row r="25" spans="1:28" ht="12.95" customHeight="1" thickBot="1" x14ac:dyDescent="0.2">
      <c r="A25" s="92"/>
      <c r="B25" s="271">
        <f>B23</f>
        <v>40940</v>
      </c>
      <c r="C25" s="98">
        <f>I24+1</f>
        <v>40951</v>
      </c>
      <c r="D25" s="101">
        <f t="shared" ref="D25:I25" si="30">C25+1</f>
        <v>40952</v>
      </c>
      <c r="E25" s="101">
        <f t="shared" si="30"/>
        <v>40953</v>
      </c>
      <c r="F25" s="101">
        <f t="shared" si="30"/>
        <v>40954</v>
      </c>
      <c r="G25" s="101">
        <f t="shared" si="30"/>
        <v>40955</v>
      </c>
      <c r="H25" s="101">
        <f t="shared" si="30"/>
        <v>40956</v>
      </c>
      <c r="I25" s="95">
        <f t="shared" si="30"/>
        <v>40957</v>
      </c>
      <c r="J25" s="272"/>
      <c r="K25" s="99">
        <f>Q24+1</f>
        <v>41091</v>
      </c>
      <c r="L25" s="102">
        <f t="shared" ref="L25:Q25" si="31">K25+1</f>
        <v>41092</v>
      </c>
      <c r="M25" s="102">
        <f t="shared" si="31"/>
        <v>41093</v>
      </c>
      <c r="N25" s="102">
        <f t="shared" si="31"/>
        <v>41094</v>
      </c>
      <c r="O25" s="102">
        <f t="shared" si="31"/>
        <v>41095</v>
      </c>
      <c r="P25" s="102">
        <f t="shared" si="31"/>
        <v>41096</v>
      </c>
      <c r="Q25" s="96">
        <f t="shared" si="31"/>
        <v>41097</v>
      </c>
      <c r="R25" s="271">
        <f>R23</f>
        <v>41214</v>
      </c>
      <c r="S25" s="98">
        <f>Y24+1</f>
        <v>41224</v>
      </c>
      <c r="T25" s="101">
        <f t="shared" ref="T25:Y25" si="32">S25+1</f>
        <v>41225</v>
      </c>
      <c r="U25" s="101">
        <f t="shared" si="32"/>
        <v>41226</v>
      </c>
      <c r="V25" s="101">
        <f t="shared" si="32"/>
        <v>41227</v>
      </c>
      <c r="W25" s="101">
        <f t="shared" si="32"/>
        <v>41228</v>
      </c>
      <c r="X25" s="101">
        <f t="shared" si="32"/>
        <v>41229</v>
      </c>
      <c r="Y25" s="95">
        <f t="shared" si="32"/>
        <v>41230</v>
      </c>
      <c r="Z25" s="92"/>
      <c r="AB25" s="1">
        <f ca="1">IF(INDEX(Holiday!$E:$E,ROW(),1)=0,"",INDEX(Holiday!$E:$E,ROW(),1))</f>
        <v>40667</v>
      </c>
    </row>
    <row r="26" spans="1:28" ht="12.95" customHeight="1" thickTop="1" x14ac:dyDescent="0.15">
      <c r="A26" s="92"/>
      <c r="B26" s="271"/>
      <c r="C26" s="98">
        <f>I25+1</f>
        <v>40958</v>
      </c>
      <c r="D26" s="101">
        <f t="shared" ref="D26:I26" si="33">C26+1</f>
        <v>40959</v>
      </c>
      <c r="E26" s="101">
        <f t="shared" si="33"/>
        <v>40960</v>
      </c>
      <c r="F26" s="101">
        <f t="shared" si="33"/>
        <v>40961</v>
      </c>
      <c r="G26" s="101">
        <f t="shared" si="33"/>
        <v>40962</v>
      </c>
      <c r="H26" s="101">
        <f t="shared" si="33"/>
        <v>40963</v>
      </c>
      <c r="I26" s="95">
        <f t="shared" si="33"/>
        <v>40964</v>
      </c>
      <c r="J26" s="273">
        <f>DATE(YEAR(J20),MONTH(J20)+1,1)</f>
        <v>41091</v>
      </c>
      <c r="K26" s="97">
        <f>DATE(YEAR(J26),MONTH(J26),1)-WEEKDAY(DATE(YEAR(J26),MONTH(J26),1))+1</f>
        <v>41091</v>
      </c>
      <c r="L26" s="100">
        <f t="shared" ref="L26:Q26" si="34">K26+1</f>
        <v>41092</v>
      </c>
      <c r="M26" s="100">
        <f t="shared" si="34"/>
        <v>41093</v>
      </c>
      <c r="N26" s="100">
        <f t="shared" si="34"/>
        <v>41094</v>
      </c>
      <c r="O26" s="100">
        <f t="shared" si="34"/>
        <v>41095</v>
      </c>
      <c r="P26" s="100">
        <f t="shared" si="34"/>
        <v>41096</v>
      </c>
      <c r="Q26" s="94">
        <f t="shared" si="34"/>
        <v>41097</v>
      </c>
      <c r="R26" s="271"/>
      <c r="S26" s="98">
        <f>Y25+1</f>
        <v>41231</v>
      </c>
      <c r="T26" s="101">
        <f t="shared" ref="T26:Y26" si="35">S26+1</f>
        <v>41232</v>
      </c>
      <c r="U26" s="101">
        <f t="shared" si="35"/>
        <v>41233</v>
      </c>
      <c r="V26" s="101">
        <f t="shared" si="35"/>
        <v>41234</v>
      </c>
      <c r="W26" s="101">
        <f t="shared" si="35"/>
        <v>41235</v>
      </c>
      <c r="X26" s="101">
        <f t="shared" si="35"/>
        <v>41236</v>
      </c>
      <c r="Y26" s="95">
        <f t="shared" si="35"/>
        <v>41237</v>
      </c>
      <c r="Z26" s="92"/>
      <c r="AB26" s="1">
        <f ca="1">IF(INDEX(Holiday!$E:$E,ROW(),1)=0,"",INDEX(Holiday!$E:$E,ROW(),1))</f>
        <v>40668</v>
      </c>
    </row>
    <row r="27" spans="1:28" ht="12.95" customHeight="1" x14ac:dyDescent="0.15">
      <c r="A27" s="92"/>
      <c r="B27" s="271"/>
      <c r="C27" s="98">
        <f>I26+1</f>
        <v>40965</v>
      </c>
      <c r="D27" s="101">
        <f t="shared" ref="D27:I27" si="36">C27+1</f>
        <v>40966</v>
      </c>
      <c r="E27" s="101">
        <f t="shared" si="36"/>
        <v>40967</v>
      </c>
      <c r="F27" s="101">
        <f t="shared" si="36"/>
        <v>40968</v>
      </c>
      <c r="G27" s="101">
        <f t="shared" si="36"/>
        <v>40969</v>
      </c>
      <c r="H27" s="101">
        <f t="shared" si="36"/>
        <v>40970</v>
      </c>
      <c r="I27" s="95">
        <f t="shared" si="36"/>
        <v>40971</v>
      </c>
      <c r="J27" s="274"/>
      <c r="K27" s="98">
        <f>Q26+1</f>
        <v>41098</v>
      </c>
      <c r="L27" s="101">
        <f t="shared" ref="L27:Q27" si="37">K27+1</f>
        <v>41099</v>
      </c>
      <c r="M27" s="101">
        <f t="shared" si="37"/>
        <v>41100</v>
      </c>
      <c r="N27" s="101">
        <f t="shared" si="37"/>
        <v>41101</v>
      </c>
      <c r="O27" s="101">
        <f t="shared" si="37"/>
        <v>41102</v>
      </c>
      <c r="P27" s="101">
        <f t="shared" si="37"/>
        <v>41103</v>
      </c>
      <c r="Q27" s="95">
        <f t="shared" si="37"/>
        <v>41104</v>
      </c>
      <c r="R27" s="271"/>
      <c r="S27" s="98">
        <f>Y26+1</f>
        <v>41238</v>
      </c>
      <c r="T27" s="101">
        <f t="shared" ref="T27:Y27" si="38">S27+1</f>
        <v>41239</v>
      </c>
      <c r="U27" s="101">
        <f t="shared" si="38"/>
        <v>41240</v>
      </c>
      <c r="V27" s="101">
        <f t="shared" si="38"/>
        <v>41241</v>
      </c>
      <c r="W27" s="101">
        <f t="shared" si="38"/>
        <v>41242</v>
      </c>
      <c r="X27" s="101">
        <f t="shared" si="38"/>
        <v>41243</v>
      </c>
      <c r="Y27" s="95">
        <f t="shared" si="38"/>
        <v>41244</v>
      </c>
      <c r="Z27" s="92"/>
      <c r="AB27" s="1" t="str">
        <f ca="1">IF(INDEX(Holiday!$E:$E,ROW(),1)=0,"",INDEX(Holiday!$E:$E,ROW(),1))</f>
        <v/>
      </c>
    </row>
    <row r="28" spans="1:28" ht="12.95" customHeight="1" thickBot="1" x14ac:dyDescent="0.2">
      <c r="A28" s="92"/>
      <c r="B28" s="272"/>
      <c r="C28" s="99">
        <f>I27+1</f>
        <v>40972</v>
      </c>
      <c r="D28" s="102">
        <f t="shared" ref="D28:I28" si="39">C28+1</f>
        <v>40973</v>
      </c>
      <c r="E28" s="102">
        <f t="shared" si="39"/>
        <v>40974</v>
      </c>
      <c r="F28" s="102">
        <f t="shared" si="39"/>
        <v>40975</v>
      </c>
      <c r="G28" s="102">
        <f t="shared" si="39"/>
        <v>40976</v>
      </c>
      <c r="H28" s="102">
        <f t="shared" si="39"/>
        <v>40977</v>
      </c>
      <c r="I28" s="96">
        <f t="shared" si="39"/>
        <v>40978</v>
      </c>
      <c r="J28" s="271">
        <f>J26</f>
        <v>41091</v>
      </c>
      <c r="K28" s="98">
        <f>Q27+1</f>
        <v>41105</v>
      </c>
      <c r="L28" s="101">
        <f t="shared" ref="L28:Q28" si="40">K28+1</f>
        <v>41106</v>
      </c>
      <c r="M28" s="101">
        <f t="shared" si="40"/>
        <v>41107</v>
      </c>
      <c r="N28" s="101">
        <f t="shared" si="40"/>
        <v>41108</v>
      </c>
      <c r="O28" s="101">
        <f t="shared" si="40"/>
        <v>41109</v>
      </c>
      <c r="P28" s="101">
        <f t="shared" si="40"/>
        <v>41110</v>
      </c>
      <c r="Q28" s="95">
        <f t="shared" si="40"/>
        <v>41111</v>
      </c>
      <c r="R28" s="272"/>
      <c r="S28" s="99">
        <f>Y27+1</f>
        <v>41245</v>
      </c>
      <c r="T28" s="102">
        <f t="shared" ref="T28:Y28" si="41">S28+1</f>
        <v>41246</v>
      </c>
      <c r="U28" s="102">
        <f t="shared" si="41"/>
        <v>41247</v>
      </c>
      <c r="V28" s="102">
        <f t="shared" si="41"/>
        <v>41248</v>
      </c>
      <c r="W28" s="102">
        <f t="shared" si="41"/>
        <v>41249</v>
      </c>
      <c r="X28" s="102">
        <f t="shared" si="41"/>
        <v>41250</v>
      </c>
      <c r="Y28" s="96">
        <f t="shared" si="41"/>
        <v>41251</v>
      </c>
      <c r="Z28" s="92"/>
      <c r="AB28" s="1">
        <f ca="1">IF(INDEX(Holiday!$E:$E,ROW(),1)=0,"",INDEX(Holiday!$E:$E,ROW(),1))</f>
        <v>40742</v>
      </c>
    </row>
    <row r="29" spans="1:28" ht="12.95" customHeight="1" thickTop="1" x14ac:dyDescent="0.15">
      <c r="A29" s="92"/>
      <c r="B29" s="273">
        <f>DATE(YEAR(B23),MONTH(B23)+1,1)</f>
        <v>40969</v>
      </c>
      <c r="C29" s="97">
        <f>DATE(YEAR(B29),MONTH(B29),1)-WEEKDAY(DATE(YEAR(B29),MONTH(B29),1))+1</f>
        <v>40965</v>
      </c>
      <c r="D29" s="100">
        <f t="shared" ref="D29:I29" si="42">C29+1</f>
        <v>40966</v>
      </c>
      <c r="E29" s="100">
        <f t="shared" si="42"/>
        <v>40967</v>
      </c>
      <c r="F29" s="100">
        <f t="shared" si="42"/>
        <v>40968</v>
      </c>
      <c r="G29" s="100">
        <f t="shared" si="42"/>
        <v>40969</v>
      </c>
      <c r="H29" s="100">
        <f t="shared" si="42"/>
        <v>40970</v>
      </c>
      <c r="I29" s="94">
        <f t="shared" si="42"/>
        <v>40971</v>
      </c>
      <c r="J29" s="271"/>
      <c r="K29" s="98">
        <f>Q28+1</f>
        <v>41112</v>
      </c>
      <c r="L29" s="101">
        <f t="shared" ref="L29:Q29" si="43">K29+1</f>
        <v>41113</v>
      </c>
      <c r="M29" s="101">
        <f t="shared" si="43"/>
        <v>41114</v>
      </c>
      <c r="N29" s="101">
        <f t="shared" si="43"/>
        <v>41115</v>
      </c>
      <c r="O29" s="101">
        <f t="shared" si="43"/>
        <v>41116</v>
      </c>
      <c r="P29" s="101">
        <f t="shared" si="43"/>
        <v>41117</v>
      </c>
      <c r="Q29" s="95">
        <f t="shared" si="43"/>
        <v>41118</v>
      </c>
      <c r="R29" s="273">
        <f>DATE(YEAR(R23),MONTH(R23)+1,1)</f>
        <v>41244</v>
      </c>
      <c r="S29" s="97">
        <f>DATE(YEAR(R29),MONTH(R29),1)-WEEKDAY(DATE(YEAR(R29),MONTH(R29),1))+1</f>
        <v>41238</v>
      </c>
      <c r="T29" s="100">
        <f t="shared" ref="T29:Y29" si="44">S29+1</f>
        <v>41239</v>
      </c>
      <c r="U29" s="100">
        <f t="shared" si="44"/>
        <v>41240</v>
      </c>
      <c r="V29" s="100">
        <f t="shared" si="44"/>
        <v>41241</v>
      </c>
      <c r="W29" s="100">
        <f t="shared" si="44"/>
        <v>41242</v>
      </c>
      <c r="X29" s="100">
        <f t="shared" si="44"/>
        <v>41243</v>
      </c>
      <c r="Y29" s="94">
        <f t="shared" si="44"/>
        <v>41244</v>
      </c>
      <c r="Z29" s="92"/>
      <c r="AB29" s="1" t="str">
        <f ca="1">IF(INDEX(Holiday!$E:$E,ROW(),1)=0,"",INDEX(Holiday!$E:$E,ROW(),1))</f>
        <v/>
      </c>
    </row>
    <row r="30" spans="1:28" ht="12.95" customHeight="1" x14ac:dyDescent="0.15">
      <c r="A30" s="92"/>
      <c r="B30" s="274"/>
      <c r="C30" s="98">
        <f>I29+1</f>
        <v>40972</v>
      </c>
      <c r="D30" s="101">
        <f t="shared" ref="D30:I30" si="45">C30+1</f>
        <v>40973</v>
      </c>
      <c r="E30" s="101">
        <f t="shared" si="45"/>
        <v>40974</v>
      </c>
      <c r="F30" s="101">
        <f t="shared" si="45"/>
        <v>40975</v>
      </c>
      <c r="G30" s="101">
        <f t="shared" si="45"/>
        <v>40976</v>
      </c>
      <c r="H30" s="101">
        <f t="shared" si="45"/>
        <v>40977</v>
      </c>
      <c r="I30" s="95">
        <f t="shared" si="45"/>
        <v>40978</v>
      </c>
      <c r="J30" s="271"/>
      <c r="K30" s="98">
        <f>Q29+1</f>
        <v>41119</v>
      </c>
      <c r="L30" s="101">
        <f t="shared" ref="L30:Q30" si="46">K30+1</f>
        <v>41120</v>
      </c>
      <c r="M30" s="101">
        <f t="shared" si="46"/>
        <v>41121</v>
      </c>
      <c r="N30" s="101">
        <f t="shared" si="46"/>
        <v>41122</v>
      </c>
      <c r="O30" s="101">
        <f t="shared" si="46"/>
        <v>41123</v>
      </c>
      <c r="P30" s="101">
        <f t="shared" si="46"/>
        <v>41124</v>
      </c>
      <c r="Q30" s="95">
        <f t="shared" si="46"/>
        <v>41125</v>
      </c>
      <c r="R30" s="274"/>
      <c r="S30" s="98">
        <f>Y29+1</f>
        <v>41245</v>
      </c>
      <c r="T30" s="101">
        <f t="shared" ref="T30:Y30" si="47">S30+1</f>
        <v>41246</v>
      </c>
      <c r="U30" s="101">
        <f t="shared" si="47"/>
        <v>41247</v>
      </c>
      <c r="V30" s="101">
        <f t="shared" si="47"/>
        <v>41248</v>
      </c>
      <c r="W30" s="101">
        <f t="shared" si="47"/>
        <v>41249</v>
      </c>
      <c r="X30" s="101">
        <f t="shared" si="47"/>
        <v>41250</v>
      </c>
      <c r="Y30" s="95">
        <f t="shared" si="47"/>
        <v>41251</v>
      </c>
      <c r="Z30" s="92"/>
      <c r="AB30" s="1">
        <f ca="1">IF(INDEX(Holiday!$E:$E,ROW(),1)=0,"",INDEX(Holiday!$E:$E,ROW(),1))</f>
        <v>40805</v>
      </c>
    </row>
    <row r="31" spans="1:28" ht="12.95" customHeight="1" thickBot="1" x14ac:dyDescent="0.2">
      <c r="A31" s="92"/>
      <c r="B31" s="271">
        <f>B29</f>
        <v>40969</v>
      </c>
      <c r="C31" s="98">
        <f>I30+1</f>
        <v>40979</v>
      </c>
      <c r="D31" s="101">
        <f t="shared" ref="D31:I31" si="48">C31+1</f>
        <v>40980</v>
      </c>
      <c r="E31" s="101">
        <f t="shared" si="48"/>
        <v>40981</v>
      </c>
      <c r="F31" s="101">
        <f t="shared" si="48"/>
        <v>40982</v>
      </c>
      <c r="G31" s="101">
        <f t="shared" si="48"/>
        <v>40983</v>
      </c>
      <c r="H31" s="101">
        <f t="shared" si="48"/>
        <v>40984</v>
      </c>
      <c r="I31" s="95">
        <f t="shared" si="48"/>
        <v>40985</v>
      </c>
      <c r="J31" s="272"/>
      <c r="K31" s="99">
        <f>Q30+1</f>
        <v>41126</v>
      </c>
      <c r="L31" s="102">
        <f t="shared" ref="L31:Q31" si="49">K31+1</f>
        <v>41127</v>
      </c>
      <c r="M31" s="102">
        <f t="shared" si="49"/>
        <v>41128</v>
      </c>
      <c r="N31" s="102">
        <f t="shared" si="49"/>
        <v>41129</v>
      </c>
      <c r="O31" s="102">
        <f t="shared" si="49"/>
        <v>41130</v>
      </c>
      <c r="P31" s="102">
        <f t="shared" si="49"/>
        <v>41131</v>
      </c>
      <c r="Q31" s="96">
        <f t="shared" si="49"/>
        <v>41132</v>
      </c>
      <c r="R31" s="271">
        <f>R29</f>
        <v>41244</v>
      </c>
      <c r="S31" s="98">
        <f>Y30+1</f>
        <v>41252</v>
      </c>
      <c r="T31" s="101">
        <f t="shared" ref="T31:Y31" si="50">S31+1</f>
        <v>41253</v>
      </c>
      <c r="U31" s="101">
        <f t="shared" si="50"/>
        <v>41254</v>
      </c>
      <c r="V31" s="101">
        <f t="shared" si="50"/>
        <v>41255</v>
      </c>
      <c r="W31" s="101">
        <f t="shared" si="50"/>
        <v>41256</v>
      </c>
      <c r="X31" s="101">
        <f t="shared" si="50"/>
        <v>41257</v>
      </c>
      <c r="Y31" s="95">
        <f t="shared" si="50"/>
        <v>41258</v>
      </c>
      <c r="Z31" s="92"/>
      <c r="AB31" s="1" t="str">
        <f ca="1">IF(INDEX(Holiday!$E:$E,ROW(),1)=0,"",INDEX(Holiday!$E:$E,ROW(),1))</f>
        <v/>
      </c>
    </row>
    <row r="32" spans="1:28" ht="12.95" customHeight="1" thickTop="1" x14ac:dyDescent="0.15">
      <c r="A32" s="92"/>
      <c r="B32" s="271"/>
      <c r="C32" s="98">
        <f>I31+1</f>
        <v>40986</v>
      </c>
      <c r="D32" s="101">
        <f t="shared" ref="D32:I32" si="51">C32+1</f>
        <v>40987</v>
      </c>
      <c r="E32" s="101">
        <f t="shared" si="51"/>
        <v>40988</v>
      </c>
      <c r="F32" s="101">
        <f t="shared" si="51"/>
        <v>40989</v>
      </c>
      <c r="G32" s="101">
        <f t="shared" si="51"/>
        <v>40990</v>
      </c>
      <c r="H32" s="101">
        <f t="shared" si="51"/>
        <v>40991</v>
      </c>
      <c r="I32" s="95">
        <f t="shared" si="51"/>
        <v>40992</v>
      </c>
      <c r="J32" s="273">
        <f>DATE(YEAR(J26),MONTH(J26)+1,1)</f>
        <v>41122</v>
      </c>
      <c r="K32" s="97">
        <f>DATE(YEAR(J32),MONTH(J32),1)-WEEKDAY(DATE(YEAR(J32),MONTH(J32),1))+1</f>
        <v>41119</v>
      </c>
      <c r="L32" s="100">
        <f t="shared" ref="L32:Q32" si="52">K32+1</f>
        <v>41120</v>
      </c>
      <c r="M32" s="100">
        <f t="shared" si="52"/>
        <v>41121</v>
      </c>
      <c r="N32" s="100">
        <f t="shared" si="52"/>
        <v>41122</v>
      </c>
      <c r="O32" s="100">
        <f t="shared" si="52"/>
        <v>41123</v>
      </c>
      <c r="P32" s="100">
        <f t="shared" si="52"/>
        <v>41124</v>
      </c>
      <c r="Q32" s="94">
        <f t="shared" si="52"/>
        <v>41125</v>
      </c>
      <c r="R32" s="271"/>
      <c r="S32" s="98">
        <f>Y31+1</f>
        <v>41259</v>
      </c>
      <c r="T32" s="101">
        <f t="shared" ref="T32:Y32" si="53">S32+1</f>
        <v>41260</v>
      </c>
      <c r="U32" s="101">
        <f t="shared" si="53"/>
        <v>41261</v>
      </c>
      <c r="V32" s="101">
        <f t="shared" si="53"/>
        <v>41262</v>
      </c>
      <c r="W32" s="101">
        <f t="shared" si="53"/>
        <v>41263</v>
      </c>
      <c r="X32" s="101">
        <f t="shared" si="53"/>
        <v>41264</v>
      </c>
      <c r="Y32" s="95">
        <f t="shared" si="53"/>
        <v>41265</v>
      </c>
      <c r="Z32" s="92"/>
      <c r="AB32" s="1">
        <f ca="1">IF(INDEX(Holiday!$E:$E,ROW(),1)=0,"",INDEX(Holiday!$E:$E,ROW(),1))</f>
        <v>40809</v>
      </c>
    </row>
    <row r="33" spans="1:31" ht="12.95" customHeight="1" x14ac:dyDescent="0.15">
      <c r="A33" s="92"/>
      <c r="B33" s="271"/>
      <c r="C33" s="98">
        <f>I32+1</f>
        <v>40993</v>
      </c>
      <c r="D33" s="101">
        <f t="shared" ref="D33:I33" si="54">C33+1</f>
        <v>40994</v>
      </c>
      <c r="E33" s="101">
        <f t="shared" si="54"/>
        <v>40995</v>
      </c>
      <c r="F33" s="101">
        <f t="shared" si="54"/>
        <v>40996</v>
      </c>
      <c r="G33" s="101">
        <f t="shared" si="54"/>
        <v>40997</v>
      </c>
      <c r="H33" s="101">
        <f t="shared" si="54"/>
        <v>40998</v>
      </c>
      <c r="I33" s="95">
        <f t="shared" si="54"/>
        <v>40999</v>
      </c>
      <c r="J33" s="274"/>
      <c r="K33" s="98">
        <f>Q32+1</f>
        <v>41126</v>
      </c>
      <c r="L33" s="101">
        <f t="shared" ref="L33:Q33" si="55">K33+1</f>
        <v>41127</v>
      </c>
      <c r="M33" s="101">
        <f t="shared" si="55"/>
        <v>41128</v>
      </c>
      <c r="N33" s="101">
        <f t="shared" si="55"/>
        <v>41129</v>
      </c>
      <c r="O33" s="101">
        <f t="shared" si="55"/>
        <v>41130</v>
      </c>
      <c r="P33" s="101">
        <f t="shared" si="55"/>
        <v>41131</v>
      </c>
      <c r="Q33" s="95">
        <f t="shared" si="55"/>
        <v>41132</v>
      </c>
      <c r="R33" s="271"/>
      <c r="S33" s="98">
        <f>Y32+1</f>
        <v>41266</v>
      </c>
      <c r="T33" s="101">
        <f t="shared" ref="T33:Y33" si="56">S33+1</f>
        <v>41267</v>
      </c>
      <c r="U33" s="101">
        <f t="shared" si="56"/>
        <v>41268</v>
      </c>
      <c r="V33" s="101">
        <f t="shared" si="56"/>
        <v>41269</v>
      </c>
      <c r="W33" s="101">
        <f t="shared" si="56"/>
        <v>41270</v>
      </c>
      <c r="X33" s="101">
        <f t="shared" si="56"/>
        <v>41271</v>
      </c>
      <c r="Y33" s="95">
        <f t="shared" si="56"/>
        <v>41272</v>
      </c>
      <c r="Z33" s="92"/>
      <c r="AB33" s="1" t="str">
        <f ca="1">IF(INDEX(Holiday!$E:$E,ROW(),1)=0,"",INDEX(Holiday!$E:$E,ROW(),1))</f>
        <v/>
      </c>
    </row>
    <row r="34" spans="1:31" ht="12.95" customHeight="1" thickBot="1" x14ac:dyDescent="0.2">
      <c r="A34" s="92"/>
      <c r="B34" s="272"/>
      <c r="C34" s="99">
        <f>I33+1</f>
        <v>41000</v>
      </c>
      <c r="D34" s="102">
        <f t="shared" ref="D34:I34" si="57">C34+1</f>
        <v>41001</v>
      </c>
      <c r="E34" s="102">
        <f t="shared" si="57"/>
        <v>41002</v>
      </c>
      <c r="F34" s="102">
        <f t="shared" si="57"/>
        <v>41003</v>
      </c>
      <c r="G34" s="102">
        <f t="shared" si="57"/>
        <v>41004</v>
      </c>
      <c r="H34" s="102">
        <f t="shared" si="57"/>
        <v>41005</v>
      </c>
      <c r="I34" s="96">
        <f t="shared" si="57"/>
        <v>41006</v>
      </c>
      <c r="J34" s="271">
        <f>J32</f>
        <v>41122</v>
      </c>
      <c r="K34" s="98">
        <f>Q33+1</f>
        <v>41133</v>
      </c>
      <c r="L34" s="101">
        <f t="shared" ref="L34:Q34" si="58">K34+1</f>
        <v>41134</v>
      </c>
      <c r="M34" s="101">
        <f t="shared" si="58"/>
        <v>41135</v>
      </c>
      <c r="N34" s="101">
        <f t="shared" si="58"/>
        <v>41136</v>
      </c>
      <c r="O34" s="101">
        <f t="shared" si="58"/>
        <v>41137</v>
      </c>
      <c r="P34" s="101">
        <f t="shared" si="58"/>
        <v>41138</v>
      </c>
      <c r="Q34" s="95">
        <f t="shared" si="58"/>
        <v>41139</v>
      </c>
      <c r="R34" s="272"/>
      <c r="S34" s="99">
        <f>Y33+1</f>
        <v>41273</v>
      </c>
      <c r="T34" s="102">
        <f t="shared" ref="T34:Y34" si="59">S34+1</f>
        <v>41274</v>
      </c>
      <c r="U34" s="102">
        <f t="shared" si="59"/>
        <v>41275</v>
      </c>
      <c r="V34" s="102">
        <f t="shared" si="59"/>
        <v>41276</v>
      </c>
      <c r="W34" s="102">
        <f t="shared" si="59"/>
        <v>41277</v>
      </c>
      <c r="X34" s="102">
        <f t="shared" si="59"/>
        <v>41278</v>
      </c>
      <c r="Y34" s="96">
        <f t="shared" si="59"/>
        <v>41279</v>
      </c>
      <c r="Z34" s="92"/>
      <c r="AB34" s="1">
        <f ca="1">IF(INDEX(Holiday!$E:$E,ROW(),1)=0,"",INDEX(Holiday!$E:$E,ROW(),1))</f>
        <v>40826</v>
      </c>
    </row>
    <row r="35" spans="1:31" ht="18.2" customHeight="1" thickTop="1" x14ac:dyDescent="0.15">
      <c r="A35" s="92"/>
      <c r="B35" s="92" t="s">
        <v>2</v>
      </c>
      <c r="C35" s="92"/>
      <c r="D35" s="92"/>
      <c r="E35" s="92"/>
      <c r="F35" s="92"/>
      <c r="G35" s="92"/>
      <c r="H35" s="92"/>
      <c r="I35" s="92"/>
      <c r="J35" s="271"/>
      <c r="K35" s="98">
        <f>Q34+1</f>
        <v>41140</v>
      </c>
      <c r="L35" s="101">
        <f t="shared" ref="L35:Q35" si="60">K35+1</f>
        <v>41141</v>
      </c>
      <c r="M35" s="101">
        <f t="shared" si="60"/>
        <v>41142</v>
      </c>
      <c r="N35" s="101">
        <f t="shared" si="60"/>
        <v>41143</v>
      </c>
      <c r="O35" s="101">
        <f t="shared" si="60"/>
        <v>41144</v>
      </c>
      <c r="P35" s="101">
        <f t="shared" si="60"/>
        <v>41145</v>
      </c>
      <c r="Q35" s="95">
        <f t="shared" si="60"/>
        <v>41146</v>
      </c>
      <c r="R35" s="92"/>
      <c r="S35" s="92"/>
      <c r="T35" s="92"/>
      <c r="U35" s="92"/>
      <c r="V35" s="92"/>
      <c r="W35" s="92"/>
      <c r="X35" s="92"/>
      <c r="Y35" s="92"/>
      <c r="Z35" s="92"/>
      <c r="AB35" s="1" t="str">
        <f ca="1">IF(INDEX(Holiday!$E:$E,ROW(),1)=0,"",INDEX(Holiday!$E:$E,ROW(),1))</f>
        <v/>
      </c>
    </row>
    <row r="36" spans="1:31" ht="18.2" customHeight="1" x14ac:dyDescent="0.15">
      <c r="A36" s="92"/>
      <c r="B36" s="92" t="s">
        <v>2</v>
      </c>
      <c r="C36" s="92"/>
      <c r="D36" s="92"/>
      <c r="E36" s="92"/>
      <c r="F36" s="92"/>
      <c r="G36" s="92"/>
      <c r="H36" s="92"/>
      <c r="I36" s="92"/>
      <c r="J36" s="271"/>
      <c r="K36" s="98">
        <f>Q35+1</f>
        <v>41147</v>
      </c>
      <c r="L36" s="101">
        <f t="shared" ref="L36:Q36" si="61">K36+1</f>
        <v>41148</v>
      </c>
      <c r="M36" s="101">
        <f t="shared" si="61"/>
        <v>41149</v>
      </c>
      <c r="N36" s="101">
        <f t="shared" si="61"/>
        <v>41150</v>
      </c>
      <c r="O36" s="101">
        <f t="shared" si="61"/>
        <v>41151</v>
      </c>
      <c r="P36" s="101">
        <f t="shared" si="61"/>
        <v>41152</v>
      </c>
      <c r="Q36" s="95">
        <f t="shared" si="61"/>
        <v>41153</v>
      </c>
      <c r="R36" s="92"/>
      <c r="S36" s="92"/>
      <c r="T36" s="92"/>
      <c r="U36" s="92"/>
      <c r="V36" s="92"/>
      <c r="W36" s="92"/>
      <c r="X36" s="92"/>
      <c r="Y36" s="92"/>
      <c r="Z36" s="92"/>
      <c r="AB36" s="1">
        <f ca="1">IF(INDEX(Holiday!$E:$E,ROW(),1)=0,"",INDEX(Holiday!$E:$E,ROW(),1))</f>
        <v>40850</v>
      </c>
    </row>
    <row r="37" spans="1:31" ht="18.2" customHeight="1" thickBot="1" x14ac:dyDescent="0.2">
      <c r="A37" s="92"/>
      <c r="B37" s="92"/>
      <c r="C37" s="92"/>
      <c r="D37" s="92"/>
      <c r="E37" s="92"/>
      <c r="F37" s="92"/>
      <c r="G37" s="92"/>
      <c r="H37" s="92"/>
      <c r="I37" s="92"/>
      <c r="J37" s="272"/>
      <c r="K37" s="99">
        <f>Q36+1</f>
        <v>41154</v>
      </c>
      <c r="L37" s="102">
        <f t="shared" ref="L37:Q37" si="62">K37+1</f>
        <v>41155</v>
      </c>
      <c r="M37" s="102">
        <f t="shared" si="62"/>
        <v>41156</v>
      </c>
      <c r="N37" s="102">
        <f t="shared" si="62"/>
        <v>41157</v>
      </c>
      <c r="O37" s="102">
        <f t="shared" si="62"/>
        <v>41158</v>
      </c>
      <c r="P37" s="102">
        <f t="shared" si="62"/>
        <v>41159</v>
      </c>
      <c r="Q37" s="96">
        <f t="shared" si="62"/>
        <v>41160</v>
      </c>
      <c r="R37" s="92"/>
      <c r="S37" s="92"/>
      <c r="T37" s="92"/>
      <c r="U37" s="92"/>
      <c r="V37" s="92"/>
      <c r="W37" s="92"/>
      <c r="X37" s="92"/>
      <c r="Y37" s="92"/>
      <c r="Z37" s="92"/>
      <c r="AB37" s="1" t="str">
        <f ca="1">IF(INDEX(Holiday!$E:$E,ROW(),1)=0,"",INDEX(Holiday!$E:$E,ROW(),1))</f>
        <v/>
      </c>
    </row>
    <row r="38" spans="1:31" ht="18.2" customHeight="1" thickTop="1" x14ac:dyDescent="0.15">
      <c r="A38" s="92"/>
      <c r="B38" s="92"/>
      <c r="C38" s="92"/>
      <c r="D38" s="92"/>
      <c r="E38" s="92"/>
      <c r="F38" s="92"/>
      <c r="G38" s="92"/>
      <c r="H38" s="92"/>
      <c r="I38" s="92"/>
      <c r="J38" s="273">
        <f>DATE(YEAR(J32),MONTH(J32)+1,1)</f>
        <v>41153</v>
      </c>
      <c r="K38" s="97">
        <f>DATE(YEAR(J38),MONTH(J38),1)-WEEKDAY(DATE(YEAR(J38),MONTH(J38),1))+1</f>
        <v>41147</v>
      </c>
      <c r="L38" s="100">
        <f t="shared" ref="L38:Q38" si="63">K38+1</f>
        <v>41148</v>
      </c>
      <c r="M38" s="100">
        <f t="shared" si="63"/>
        <v>41149</v>
      </c>
      <c r="N38" s="100">
        <f t="shared" si="63"/>
        <v>41150</v>
      </c>
      <c r="O38" s="100">
        <f t="shared" si="63"/>
        <v>41151</v>
      </c>
      <c r="P38" s="100">
        <f t="shared" si="63"/>
        <v>41152</v>
      </c>
      <c r="Q38" s="94">
        <f t="shared" si="63"/>
        <v>41153</v>
      </c>
      <c r="R38" s="92"/>
      <c r="S38" s="92"/>
      <c r="T38" s="92"/>
      <c r="U38" s="92"/>
      <c r="V38" s="92"/>
      <c r="W38" s="92"/>
      <c r="X38" s="92"/>
      <c r="Y38" s="92"/>
      <c r="Z38" s="92"/>
      <c r="AB38" s="1">
        <f ca="1">IF(INDEX(Holiday!$E:$E,ROW(),1)=0,"",INDEX(Holiday!$E:$E,ROW(),1))</f>
        <v>40870</v>
      </c>
    </row>
    <row r="39" spans="1:31" ht="18.2" customHeight="1" x14ac:dyDescent="0.15">
      <c r="A39" s="92"/>
      <c r="B39" s="92"/>
      <c r="C39" s="92"/>
      <c r="D39" s="92"/>
      <c r="E39" s="92"/>
      <c r="F39" s="92"/>
      <c r="G39" s="92"/>
      <c r="H39" s="92"/>
      <c r="I39" s="92"/>
      <c r="J39" s="274"/>
      <c r="K39" s="98">
        <f>Q38+1</f>
        <v>41154</v>
      </c>
      <c r="L39" s="101">
        <f t="shared" ref="L39:Q39" si="64">K39+1</f>
        <v>41155</v>
      </c>
      <c r="M39" s="101">
        <f t="shared" si="64"/>
        <v>41156</v>
      </c>
      <c r="N39" s="101">
        <f t="shared" si="64"/>
        <v>41157</v>
      </c>
      <c r="O39" s="101">
        <f t="shared" si="64"/>
        <v>41158</v>
      </c>
      <c r="P39" s="101">
        <f t="shared" si="64"/>
        <v>41159</v>
      </c>
      <c r="Q39" s="95">
        <f t="shared" si="64"/>
        <v>41160</v>
      </c>
      <c r="R39" s="92"/>
      <c r="S39" s="92"/>
      <c r="T39" s="92"/>
      <c r="U39" s="92"/>
      <c r="V39" s="92"/>
      <c r="W39" s="92"/>
      <c r="X39" s="92"/>
      <c r="Y39" s="92"/>
      <c r="Z39" s="92"/>
      <c r="AB39" s="1" t="str">
        <f ca="1">IF(INDEX(Holiday!$E:$E,ROW(),1)=0,"",INDEX(Holiday!$E:$E,ROW(),1))</f>
        <v/>
      </c>
    </row>
    <row r="40" spans="1:31" ht="18.2" customHeight="1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271">
        <f>J38</f>
        <v>41153</v>
      </c>
      <c r="K40" s="98">
        <f>Q39+1</f>
        <v>41161</v>
      </c>
      <c r="L40" s="101">
        <f t="shared" ref="L40:Q40" si="65">K40+1</f>
        <v>41162</v>
      </c>
      <c r="M40" s="101">
        <f t="shared" si="65"/>
        <v>41163</v>
      </c>
      <c r="N40" s="101">
        <f t="shared" si="65"/>
        <v>41164</v>
      </c>
      <c r="O40" s="101">
        <f t="shared" si="65"/>
        <v>41165</v>
      </c>
      <c r="P40" s="101">
        <f t="shared" si="65"/>
        <v>41166</v>
      </c>
      <c r="Q40" s="95">
        <f t="shared" si="65"/>
        <v>41167</v>
      </c>
      <c r="R40" s="92"/>
      <c r="S40" s="92"/>
      <c r="T40" s="92"/>
      <c r="U40" s="92"/>
      <c r="V40" s="92"/>
      <c r="W40" s="92"/>
      <c r="X40" s="92"/>
      <c r="Y40" s="92"/>
      <c r="Z40" s="92"/>
      <c r="AB40" s="1">
        <f ca="1">IF(INDEX(Holiday!$E:$E,ROW(),1)=0,"",INDEX(Holiday!$E:$E,ROW(),1))</f>
        <v>40900</v>
      </c>
    </row>
    <row r="41" spans="1:31" ht="18.2" customHeight="1" x14ac:dyDescent="0.15">
      <c r="A41" s="92"/>
      <c r="B41" s="92"/>
      <c r="C41" s="92"/>
      <c r="D41" s="92"/>
      <c r="E41" s="92"/>
      <c r="F41" s="92"/>
      <c r="G41" s="92"/>
      <c r="H41" s="92"/>
      <c r="I41" s="92"/>
      <c r="J41" s="271"/>
      <c r="K41" s="98">
        <f>Q40+1</f>
        <v>41168</v>
      </c>
      <c r="L41" s="101">
        <f t="shared" ref="L41:Q41" si="66">K41+1</f>
        <v>41169</v>
      </c>
      <c r="M41" s="101">
        <f t="shared" si="66"/>
        <v>41170</v>
      </c>
      <c r="N41" s="101">
        <f t="shared" si="66"/>
        <v>41171</v>
      </c>
      <c r="O41" s="101">
        <f t="shared" si="66"/>
        <v>41172</v>
      </c>
      <c r="P41" s="101">
        <f t="shared" si="66"/>
        <v>41173</v>
      </c>
      <c r="Q41" s="95">
        <f t="shared" si="66"/>
        <v>41174</v>
      </c>
      <c r="R41" s="92"/>
      <c r="S41" s="92"/>
      <c r="T41" s="92"/>
      <c r="U41" s="92"/>
      <c r="V41" s="92"/>
      <c r="W41" s="92"/>
      <c r="X41" s="92"/>
      <c r="Y41" s="92"/>
      <c r="Z41" s="92"/>
      <c r="AB41" s="1" t="str">
        <f ca="1">IF(INDEX(Holiday!$E:$E,ROW(),1)=0,"",INDEX(Holiday!$E:$E,ROW(),1))</f>
        <v/>
      </c>
    </row>
    <row r="42" spans="1:31" ht="18.2" customHeight="1" x14ac:dyDescent="0.15">
      <c r="A42" s="92"/>
      <c r="B42" s="92"/>
      <c r="C42" s="92"/>
      <c r="D42" s="92"/>
      <c r="E42" s="92"/>
      <c r="F42" s="92"/>
      <c r="G42" s="92"/>
      <c r="H42" s="92"/>
      <c r="I42" s="92"/>
      <c r="J42" s="271"/>
      <c r="K42" s="98">
        <f>Q41+1</f>
        <v>41175</v>
      </c>
      <c r="L42" s="101">
        <f t="shared" ref="L42:Q42" si="67">K42+1</f>
        <v>41176</v>
      </c>
      <c r="M42" s="101">
        <f t="shared" si="67"/>
        <v>41177</v>
      </c>
      <c r="N42" s="101">
        <f t="shared" si="67"/>
        <v>41178</v>
      </c>
      <c r="O42" s="101">
        <f t="shared" si="67"/>
        <v>41179</v>
      </c>
      <c r="P42" s="101">
        <f t="shared" si="67"/>
        <v>41180</v>
      </c>
      <c r="Q42" s="95">
        <f t="shared" si="67"/>
        <v>41181</v>
      </c>
      <c r="R42" s="92"/>
      <c r="S42" s="92"/>
      <c r="T42" s="92"/>
      <c r="U42" s="92"/>
      <c r="V42" s="92"/>
      <c r="W42" s="92"/>
      <c r="X42" s="92"/>
      <c r="Y42" s="92"/>
      <c r="Z42" s="92"/>
      <c r="AB42" s="1">
        <f ca="1">IF(INDEX(Holiday!$E:$E,ROW(),1)=0,"",INDEX(Holiday!$E:$E,ROW(),1))</f>
        <v>40907</v>
      </c>
    </row>
    <row r="43" spans="1:31" ht="18.2" customHeight="1" thickBo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272"/>
      <c r="K43" s="99">
        <f>Q42+1</f>
        <v>41182</v>
      </c>
      <c r="L43" s="102">
        <f t="shared" ref="L43:Q43" si="68">K43+1</f>
        <v>41183</v>
      </c>
      <c r="M43" s="102">
        <f t="shared" si="68"/>
        <v>41184</v>
      </c>
      <c r="N43" s="102">
        <f t="shared" si="68"/>
        <v>41185</v>
      </c>
      <c r="O43" s="102">
        <f t="shared" si="68"/>
        <v>41186</v>
      </c>
      <c r="P43" s="102">
        <f t="shared" si="68"/>
        <v>41187</v>
      </c>
      <c r="Q43" s="96">
        <f t="shared" si="68"/>
        <v>41188</v>
      </c>
      <c r="R43" s="92"/>
      <c r="S43" s="92"/>
      <c r="T43" s="92"/>
      <c r="U43" s="92"/>
      <c r="V43" s="92"/>
      <c r="W43" s="92"/>
      <c r="X43" s="92"/>
      <c r="Y43" s="92"/>
      <c r="Z43" s="92"/>
      <c r="AB43" s="1">
        <f ca="1">IF(INDEX(Holiday!$E:$E,ROW(),1)=0,"",INDEX(Holiday!$E:$E,ROW(),1))</f>
        <v>40908</v>
      </c>
    </row>
    <row r="44" spans="1:31" s="80" customFormat="1" ht="9.9499999999999993" customHeight="1" thickTop="1" x14ac:dyDescent="0.15">
      <c r="A44" s="93"/>
      <c r="B44" s="82"/>
      <c r="C44" s="82"/>
      <c r="D44" s="82"/>
      <c r="E44" s="82"/>
      <c r="F44" s="82"/>
      <c r="G44" s="82"/>
      <c r="H44" s="82"/>
      <c r="I44" s="82"/>
      <c r="J44" s="83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4"/>
      <c r="AB44" s="1">
        <f ca="1">IF(INDEX(Holiday!$E:$E,ROW(),1)=0,"",INDEX(Holiday!$E:$E,ROW(),1))</f>
        <v>40909</v>
      </c>
      <c r="AC44" s="84"/>
      <c r="AD44" s="84"/>
      <c r="AE44" s="84"/>
    </row>
    <row r="45" spans="1:31" s="80" customFormat="1" ht="22.15" customHeight="1" x14ac:dyDescent="0.15">
      <c r="A45" s="91"/>
      <c r="B45" s="283" t="s">
        <v>29</v>
      </c>
      <c r="C45" s="283"/>
      <c r="D45" s="283"/>
      <c r="E45" s="283"/>
      <c r="F45" s="283"/>
      <c r="G45" s="283"/>
      <c r="H45" s="283"/>
      <c r="I45" s="283"/>
      <c r="J45" s="284"/>
      <c r="K45" s="285"/>
      <c r="L45" s="285"/>
      <c r="M45" s="285"/>
      <c r="N45" s="285"/>
      <c r="O45" s="285"/>
      <c r="P45" s="285"/>
      <c r="Q45" s="285"/>
      <c r="R45" s="286" t="s">
        <v>28</v>
      </c>
      <c r="S45" s="286"/>
      <c r="T45" s="286"/>
      <c r="U45" s="287">
        <v>1</v>
      </c>
      <c r="V45" s="287"/>
      <c r="W45" s="287"/>
      <c r="X45" s="287"/>
      <c r="Y45" s="288"/>
      <c r="Z45" s="79"/>
      <c r="AA45" s="84"/>
      <c r="AB45" s="1">
        <f ca="1">IF(INDEX(Holiday!$E:$E,ROW(),1)=0,"",INDEX(Holiday!$E:$E,ROW(),1))</f>
        <v>40910</v>
      </c>
    </row>
    <row r="46" spans="1:31" s="80" customFormat="1" ht="22.15" customHeight="1" x14ac:dyDescent="0.15">
      <c r="A46" s="91"/>
      <c r="B46" s="289" t="s">
        <v>30</v>
      </c>
      <c r="C46" s="290"/>
      <c r="D46" s="290"/>
      <c r="E46" s="290"/>
      <c r="F46" s="290"/>
      <c r="G46" s="290"/>
      <c r="H46" s="290"/>
      <c r="I46" s="290"/>
      <c r="J46" s="285"/>
      <c r="K46" s="285"/>
      <c r="L46" s="285"/>
      <c r="M46" s="285"/>
      <c r="N46" s="285"/>
      <c r="O46" s="285"/>
      <c r="P46" s="285"/>
      <c r="Q46" s="285"/>
      <c r="R46" s="85"/>
      <c r="S46" s="85"/>
      <c r="T46" s="86"/>
      <c r="U46" s="291">
        <f>R7-R5</f>
        <v>365</v>
      </c>
      <c r="V46" s="291"/>
      <c r="W46" s="291"/>
      <c r="X46" s="291"/>
      <c r="Y46" s="292"/>
      <c r="Z46" s="79"/>
      <c r="AB46" s="1">
        <f ca="1">IF(INDEX(Holiday!$E:$E,ROW(),1)=0,"",INDEX(Holiday!$E:$E,ROW(),1))</f>
        <v>40911</v>
      </c>
    </row>
    <row r="47" spans="1:31" s="80" customFormat="1" ht="22.15" customHeight="1" x14ac:dyDescent="0.15">
      <c r="A47" s="91"/>
      <c r="B47" s="275" t="s">
        <v>31</v>
      </c>
      <c r="C47" s="276"/>
      <c r="D47" s="276"/>
      <c r="E47" s="276"/>
      <c r="F47" s="276"/>
      <c r="G47" s="276"/>
      <c r="H47" s="276"/>
      <c r="I47" s="276"/>
      <c r="J47" s="87"/>
      <c r="K47" s="87"/>
      <c r="L47" s="85"/>
      <c r="M47" s="85"/>
      <c r="N47" s="85"/>
      <c r="O47" s="85"/>
      <c r="P47" s="85"/>
      <c r="Q47" s="85"/>
      <c r="R47" s="88"/>
      <c r="S47" s="88"/>
      <c r="T47" s="86"/>
      <c r="U47" s="277">
        <f>U46*24</f>
        <v>8760</v>
      </c>
      <c r="V47" s="277"/>
      <c r="W47" s="277"/>
      <c r="X47" s="277"/>
      <c r="Y47" s="278"/>
      <c r="Z47" s="79"/>
      <c r="AB47" s="1" t="str">
        <f ca="1">IF(INDEX(Holiday!$E:$E,ROW(),1)=0,"",INDEX(Holiday!$E:$E,ROW(),1))</f>
        <v/>
      </c>
    </row>
    <row r="48" spans="1:31" s="80" customFormat="1" ht="22.15" customHeight="1" x14ac:dyDescent="0.15">
      <c r="A48" s="91"/>
      <c r="B48" s="279"/>
      <c r="C48" s="280"/>
      <c r="D48" s="280"/>
      <c r="E48" s="280"/>
      <c r="F48" s="280"/>
      <c r="G48" s="280"/>
      <c r="H48" s="280"/>
      <c r="I48" s="280"/>
      <c r="J48" s="87"/>
      <c r="K48" s="87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79"/>
      <c r="AB48" s="1">
        <f ca="1">IF(INDEX(Holiday!$E:$E,ROW(),1)=0,"",INDEX(Holiday!$E:$E,ROW(),1))</f>
        <v>40917</v>
      </c>
    </row>
    <row r="49" spans="1:28" s="80" customFormat="1" ht="35.1" customHeight="1" x14ac:dyDescent="0.15">
      <c r="A49" s="93"/>
      <c r="B49" s="82"/>
      <c r="C49" s="82"/>
      <c r="D49" s="82"/>
      <c r="E49" s="82"/>
      <c r="F49" s="82"/>
      <c r="G49" s="82"/>
      <c r="H49" s="82"/>
      <c r="I49" s="82"/>
      <c r="J49" s="82"/>
      <c r="K49" s="79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4"/>
      <c r="AB49" s="1" t="str">
        <f ca="1">IF(INDEX(Holiday!$E:$E,ROW(),1)=0,"",INDEX(Holiday!$E:$E,ROW(),1))</f>
        <v/>
      </c>
    </row>
    <row r="50" spans="1:28" s="80" customFormat="1" ht="8.1" customHeight="1" x14ac:dyDescent="0.15">
      <c r="A50" s="91"/>
      <c r="B50" s="281" t="s">
        <v>32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89"/>
      <c r="N50" s="89"/>
      <c r="O50" s="89"/>
      <c r="P50" s="89"/>
      <c r="Q50" s="89"/>
      <c r="R50" s="89"/>
      <c r="S50" s="89"/>
      <c r="T50" s="89"/>
      <c r="U50" s="282">
        <v>40685</v>
      </c>
      <c r="V50" s="282"/>
      <c r="W50" s="282"/>
      <c r="X50" s="282"/>
      <c r="Y50" s="282"/>
      <c r="Z50" s="79"/>
      <c r="AB50" s="1">
        <f ca="1">IF(INDEX(Holiday!$E:$E,ROW(),1)=0,"",INDEX(Holiday!$E:$E,ROW(),1))</f>
        <v>40950</v>
      </c>
    </row>
    <row r="51" spans="1:28" s="80" customFormat="1" ht="5.45" customHeight="1" x14ac:dyDescent="0.15">
      <c r="A51" s="91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1" t="str">
        <f ca="1">IF(INDEX(Holiday!$E:$E,ROW(),1)=0,"",INDEX(Holiday!$E:$E,ROW(),1))</f>
        <v/>
      </c>
    </row>
    <row r="52" spans="1:28" s="80" customFormat="1" ht="15" customHeight="1" x14ac:dyDescent="0.15">
      <c r="A52" s="90"/>
      <c r="AB52" s="1">
        <f ca="1">IF(INDEX(Holiday!$E:$E,ROW(),1)=0,"",INDEX(Holiday!$E:$E,ROW(),1))</f>
        <v>40988</v>
      </c>
    </row>
    <row r="53" spans="1:28" s="80" customFormat="1" x14ac:dyDescent="0.15">
      <c r="A53" s="91"/>
      <c r="B53" s="79"/>
      <c r="AB53" s="1" t="str">
        <f ca="1">IF(INDEX(Holiday!$E:$E,ROW(),1)=0,"",INDEX(Holiday!$E:$E,ROW(),1))</f>
        <v/>
      </c>
    </row>
    <row r="54" spans="1:28" x14ac:dyDescent="0.15">
      <c r="AB54" s="1">
        <f ca="1">IF(INDEX(Holiday!$E:$E,ROW(),1)=0,"",INDEX(Holiday!$E:$E,ROW(),1))</f>
        <v>41028</v>
      </c>
    </row>
    <row r="55" spans="1:28" x14ac:dyDescent="0.15">
      <c r="AB55" s="1">
        <f ca="1">IF(INDEX(Holiday!$E:$E,ROW(),1)=0,"",INDEX(Holiday!$E:$E,ROW(),1))</f>
        <v>41029</v>
      </c>
    </row>
    <row r="56" spans="1:28" x14ac:dyDescent="0.15">
      <c r="AB56" s="1" t="str">
        <f ca="1">IF(INDEX(Holiday!$E:$E,ROW(),1)=0,"",INDEX(Holiday!$E:$E,ROW(),1))</f>
        <v/>
      </c>
    </row>
    <row r="57" spans="1:28" x14ac:dyDescent="0.15">
      <c r="AB57" s="1">
        <f ca="1">IF(INDEX(Holiday!$E:$E,ROW(),1)=0,"",INDEX(Holiday!$E:$E,ROW(),1))</f>
        <v>41032</v>
      </c>
    </row>
    <row r="58" spans="1:28" x14ac:dyDescent="0.15">
      <c r="AB58" s="1">
        <f ca="1">IF(INDEX(Holiday!$E:$E,ROW(),1)=0,"",INDEX(Holiday!$E:$E,ROW(),1))</f>
        <v>41033</v>
      </c>
    </row>
    <row r="59" spans="1:28" x14ac:dyDescent="0.15">
      <c r="AB59" s="1">
        <f ca="1">IF(INDEX(Holiday!$E:$E,ROW(),1)=0,"",INDEX(Holiday!$E:$E,ROW(),1))</f>
        <v>41034</v>
      </c>
    </row>
    <row r="60" spans="1:28" x14ac:dyDescent="0.15">
      <c r="AB60" s="1" t="str">
        <f ca="1">IF(INDEX(Holiday!$E:$E,ROW(),1)=0,"",INDEX(Holiday!$E:$E,ROW(),1))</f>
        <v/>
      </c>
    </row>
    <row r="61" spans="1:28" x14ac:dyDescent="0.15">
      <c r="AB61" s="1">
        <f ca="1">IF(INDEX(Holiday!$E:$E,ROW(),1)=0,"",INDEX(Holiday!$E:$E,ROW(),1))</f>
        <v>41106</v>
      </c>
    </row>
    <row r="62" spans="1:28" x14ac:dyDescent="0.15">
      <c r="AB62" s="1" t="str">
        <f ca="1">IF(INDEX(Holiday!$E:$E,ROW(),1)=0,"",INDEX(Holiday!$E:$E,ROW(),1))</f>
        <v/>
      </c>
    </row>
    <row r="63" spans="1:28" x14ac:dyDescent="0.15">
      <c r="AB63" s="1">
        <f ca="1">IF(INDEX(Holiday!$E:$E,ROW(),1)=0,"",INDEX(Holiday!$E:$E,ROW(),1))</f>
        <v>41169</v>
      </c>
    </row>
    <row r="64" spans="1:28" x14ac:dyDescent="0.15">
      <c r="AB64" s="1" t="str">
        <f ca="1">IF(INDEX(Holiday!$E:$E,ROW(),1)=0,"",INDEX(Holiday!$E:$E,ROW(),1))</f>
        <v/>
      </c>
    </row>
    <row r="65" spans="28:28" x14ac:dyDescent="0.15">
      <c r="AB65" s="1">
        <f ca="1">IF(INDEX(Holiday!$E:$E,ROW(),1)=0,"",INDEX(Holiday!$E:$E,ROW(),1))</f>
        <v>41174</v>
      </c>
    </row>
    <row r="66" spans="28:28" x14ac:dyDescent="0.15">
      <c r="AB66" s="1" t="str">
        <f ca="1">IF(INDEX(Holiday!$E:$E,ROW(),1)=0,"",INDEX(Holiday!$E:$E,ROW(),1))</f>
        <v/>
      </c>
    </row>
    <row r="67" spans="28:28" x14ac:dyDescent="0.15">
      <c r="AB67" s="1">
        <f ca="1">IF(INDEX(Holiday!$E:$E,ROW(),1)=0,"",INDEX(Holiday!$E:$E,ROW(),1))</f>
        <v>41190</v>
      </c>
    </row>
    <row r="68" spans="28:28" x14ac:dyDescent="0.15">
      <c r="AB68" s="1" t="str">
        <f ca="1">IF(INDEX(Holiday!$E:$E,ROW(),1)=0,"",INDEX(Holiday!$E:$E,ROW(),1))</f>
        <v/>
      </c>
    </row>
    <row r="69" spans="28:28" x14ac:dyDescent="0.15">
      <c r="AB69" s="1">
        <f ca="1">IF(INDEX(Holiday!$E:$E,ROW(),1)=0,"",INDEX(Holiday!$E:$E,ROW(),1))</f>
        <v>41216</v>
      </c>
    </row>
    <row r="70" spans="28:28" x14ac:dyDescent="0.15">
      <c r="AB70" s="1" t="str">
        <f ca="1">IF(INDEX(Holiday!$E:$E,ROW(),1)=0,"",INDEX(Holiday!$E:$E,ROW(),1))</f>
        <v/>
      </c>
    </row>
    <row r="71" spans="28:28" x14ac:dyDescent="0.15">
      <c r="AB71" s="1">
        <f ca="1">IF(INDEX(Holiday!$E:$E,ROW(),1)=0,"",INDEX(Holiday!$E:$E,ROW(),1))</f>
        <v>41236</v>
      </c>
    </row>
    <row r="72" spans="28:28" x14ac:dyDescent="0.15">
      <c r="AB72" s="1" t="str">
        <f ca="1">IF(INDEX(Holiday!$E:$E,ROW(),1)=0,"",INDEX(Holiday!$E:$E,ROW(),1))</f>
        <v/>
      </c>
    </row>
    <row r="73" spans="28:28" x14ac:dyDescent="0.15">
      <c r="AB73" s="1">
        <f ca="1">IF(INDEX(Holiday!$E:$E,ROW(),1)=0,"",INDEX(Holiday!$E:$E,ROW(),1))</f>
        <v>41266</v>
      </c>
    </row>
    <row r="74" spans="28:28" x14ac:dyDescent="0.15">
      <c r="AB74" s="1">
        <f ca="1">IF(INDEX(Holiday!$E:$E,ROW(),1)=0,"",INDEX(Holiday!$E:$E,ROW(),1))</f>
        <v>41267</v>
      </c>
    </row>
    <row r="75" spans="28:28" x14ac:dyDescent="0.15">
      <c r="AB75" s="1">
        <f ca="1">IF(INDEX(Holiday!$E:$E,ROW(),1)=0,"",INDEX(Holiday!$E:$E,ROW(),1))</f>
        <v>41273</v>
      </c>
    </row>
    <row r="76" spans="28:28" x14ac:dyDescent="0.15">
      <c r="AB76" s="1">
        <f ca="1">IF(INDEX(Holiday!$E:$E,ROW(),1)=0,"",INDEX(Holiday!$E:$E,ROW(),1))</f>
        <v>41274</v>
      </c>
    </row>
    <row r="77" spans="28:28" x14ac:dyDescent="0.15">
      <c r="AB77" s="1">
        <f ca="1">IF(INDEX(Holiday!$E:$E,ROW(),1)=0,"",INDEX(Holiday!$E:$E,ROW(),1))</f>
        <v>41275</v>
      </c>
    </row>
    <row r="78" spans="28:28" x14ac:dyDescent="0.15">
      <c r="AB78" s="1">
        <f ca="1">IF(INDEX(Holiday!$E:$E,ROW(),1)=0,"",INDEX(Holiday!$E:$E,ROW(),1))</f>
        <v>41276</v>
      </c>
    </row>
    <row r="79" spans="28:28" x14ac:dyDescent="0.15">
      <c r="AB79" s="1">
        <f ca="1">IF(INDEX(Holiday!$E:$E,ROW(),1)=0,"",INDEX(Holiday!$E:$E,ROW(),1))</f>
        <v>41277</v>
      </c>
    </row>
    <row r="80" spans="28:28" x14ac:dyDescent="0.15">
      <c r="AB80" s="1" t="str">
        <f ca="1">IF(INDEX(Holiday!$E:$E,ROW(),1)=0,"",INDEX(Holiday!$E:$E,ROW(),1))</f>
        <v/>
      </c>
    </row>
    <row r="81" spans="28:28" x14ac:dyDescent="0.15">
      <c r="AB81" s="1">
        <f ca="1">IF(INDEX(Holiday!$E:$E,ROW(),1)=0,"",INDEX(Holiday!$E:$E,ROW(),1))</f>
        <v>41288</v>
      </c>
    </row>
    <row r="82" spans="28:28" x14ac:dyDescent="0.15">
      <c r="AB82" s="1" t="str">
        <f ca="1">IF(INDEX(Holiday!$E:$E,ROW(),1)=0,"",INDEX(Holiday!$E:$E,ROW(),1))</f>
        <v/>
      </c>
    </row>
    <row r="83" spans="28:28" x14ac:dyDescent="0.15">
      <c r="AB83" s="1">
        <f ca="1">IF(INDEX(Holiday!$E:$E,ROW(),1)=0,"",INDEX(Holiday!$E:$E,ROW(),1))</f>
        <v>41316</v>
      </c>
    </row>
    <row r="84" spans="28:28" x14ac:dyDescent="0.15">
      <c r="AB84" s="1" t="str">
        <f ca="1">IF(INDEX(Holiday!$E:$E,ROW(),1)=0,"",INDEX(Holiday!$E:$E,ROW(),1))</f>
        <v/>
      </c>
    </row>
    <row r="85" spans="28:28" x14ac:dyDescent="0.15">
      <c r="AB85" s="1">
        <f ca="1">IF(INDEX(Holiday!$E:$E,ROW(),1)=0,"",INDEX(Holiday!$E:$E,ROW(),1))</f>
        <v>41353</v>
      </c>
    </row>
    <row r="86" spans="28:28" x14ac:dyDescent="0.15">
      <c r="AB86" s="1" t="str">
        <f ca="1">IF(INDEX(Holiday!$E:$E,ROW(),1)=0,"",INDEX(Holiday!$E:$E,ROW(),1))</f>
        <v/>
      </c>
    </row>
    <row r="87" spans="28:28" x14ac:dyDescent="0.15">
      <c r="AB87" s="1">
        <f ca="1">IF(INDEX(Holiday!$E:$E,ROW(),1)=0,"",INDEX(Holiday!$E:$E,ROW(),1))</f>
        <v>41393</v>
      </c>
    </row>
    <row r="88" spans="28:28" x14ac:dyDescent="0.15">
      <c r="AB88" s="1" t="str">
        <f ca="1">IF(INDEX(Holiday!$E:$E,ROW(),1)=0,"",INDEX(Holiday!$E:$E,ROW(),1))</f>
        <v/>
      </c>
    </row>
    <row r="89" spans="28:28" x14ac:dyDescent="0.15">
      <c r="AB89" s="1" t="str">
        <f ca="1">IF(INDEX(Holiday!$E:$E,ROW(),1)=0,"",INDEX(Holiday!$E:$E,ROW(),1))</f>
        <v/>
      </c>
    </row>
    <row r="90" spans="28:28" x14ac:dyDescent="0.15">
      <c r="AB90" s="1">
        <f ca="1">IF(INDEX(Holiday!$E:$E,ROW(),1)=0,"",INDEX(Holiday!$E:$E,ROW(),1))</f>
        <v>41397</v>
      </c>
    </row>
    <row r="91" spans="28:28" x14ac:dyDescent="0.15">
      <c r="AB91" s="1">
        <f ca="1">IF(INDEX(Holiday!$E:$E,ROW(),1)=0,"",INDEX(Holiday!$E:$E,ROW(),1))</f>
        <v>41398</v>
      </c>
    </row>
    <row r="92" spans="28:28" x14ac:dyDescent="0.15">
      <c r="AB92" s="1">
        <f ca="1">IF(INDEX(Holiday!$E:$E,ROW(),1)=0,"",INDEX(Holiday!$E:$E,ROW(),1))</f>
        <v>41399</v>
      </c>
    </row>
    <row r="93" spans="28:28" x14ac:dyDescent="0.15">
      <c r="AB93" s="1">
        <f ca="1">IF(INDEX(Holiday!$E:$E,ROW(),1)=0,"",INDEX(Holiday!$E:$E,ROW(),1))</f>
        <v>41400</v>
      </c>
    </row>
    <row r="94" spans="28:28" x14ac:dyDescent="0.15">
      <c r="AB94" s="1">
        <f ca="1">IF(INDEX(Holiday!$E:$E,ROW(),1)=0,"",INDEX(Holiday!$E:$E,ROW(),1))</f>
        <v>41470</v>
      </c>
    </row>
    <row r="95" spans="28:28" x14ac:dyDescent="0.15">
      <c r="AB95" s="1" t="str">
        <f ca="1">IF(INDEX(Holiday!$E:$E,ROW(),1)=0,"",INDEX(Holiday!$E:$E,ROW(),1))</f>
        <v/>
      </c>
    </row>
    <row r="96" spans="28:28" x14ac:dyDescent="0.15">
      <c r="AB96" s="1">
        <f ca="1">IF(INDEX(Holiday!$E:$E,ROW(),1)=0,"",INDEX(Holiday!$E:$E,ROW(),1))</f>
        <v>41533</v>
      </c>
    </row>
    <row r="97" spans="28:28" x14ac:dyDescent="0.15">
      <c r="AB97" s="1" t="str">
        <f ca="1">IF(INDEX(Holiday!$E:$E,ROW(),1)=0,"",INDEX(Holiday!$E:$E,ROW(),1))</f>
        <v/>
      </c>
    </row>
    <row r="98" spans="28:28" x14ac:dyDescent="0.15">
      <c r="AB98" s="1">
        <f ca="1">IF(INDEX(Holiday!$E:$E,ROW(),1)=0,"",INDEX(Holiday!$E:$E,ROW(),1))</f>
        <v>41540</v>
      </c>
    </row>
    <row r="99" spans="28:28" x14ac:dyDescent="0.15">
      <c r="AB99" s="1" t="str">
        <f ca="1">IF(INDEX(Holiday!$E:$E,ROW(),1)=0,"",INDEX(Holiday!$E:$E,ROW(),1))</f>
        <v/>
      </c>
    </row>
    <row r="100" spans="28:28" x14ac:dyDescent="0.15">
      <c r="AB100" s="1">
        <f ca="1">IF(INDEX(Holiday!$E:$E,ROW(),1)=0,"",INDEX(Holiday!$E:$E,ROW(),1))</f>
        <v>41561</v>
      </c>
    </row>
    <row r="101" spans="28:28" x14ac:dyDescent="0.15">
      <c r="AB101" s="1" t="str">
        <f ca="1">IF(INDEX(Holiday!$E:$E,ROW(),1)=0,"",INDEX(Holiday!$E:$E,ROW(),1))</f>
        <v/>
      </c>
    </row>
    <row r="102" spans="28:28" x14ac:dyDescent="0.15">
      <c r="AB102" s="1">
        <f ca="1">IF(INDEX(Holiday!$E:$E,ROW(),1)=0,"",INDEX(Holiday!$E:$E,ROW(),1))</f>
        <v>41581</v>
      </c>
    </row>
    <row r="103" spans="28:28" x14ac:dyDescent="0.15">
      <c r="AB103" s="1">
        <f ca="1">IF(INDEX(Holiday!$E:$E,ROW(),1)=0,"",INDEX(Holiday!$E:$E,ROW(),1))</f>
        <v>41582</v>
      </c>
    </row>
    <row r="104" spans="28:28" x14ac:dyDescent="0.15">
      <c r="AB104" s="1">
        <f ca="1">IF(INDEX(Holiday!$E:$E,ROW(),1)=0,"",INDEX(Holiday!$E:$E,ROW(),1))</f>
        <v>41601</v>
      </c>
    </row>
    <row r="105" spans="28:28" x14ac:dyDescent="0.15">
      <c r="AB105" s="1" t="str">
        <f ca="1">IF(INDEX(Holiday!$E:$E,ROW(),1)=0,"",INDEX(Holiday!$E:$E,ROW(),1))</f>
        <v/>
      </c>
    </row>
    <row r="106" spans="28:28" x14ac:dyDescent="0.15">
      <c r="AB106" s="1">
        <f ca="1">IF(INDEX(Holiday!$E:$E,ROW(),1)=0,"",INDEX(Holiday!$E:$E,ROW(),1))</f>
        <v>41631</v>
      </c>
    </row>
    <row r="107" spans="28:28" x14ac:dyDescent="0.15">
      <c r="AB107" s="1" t="str">
        <f ca="1">IF(INDEX(Holiday!$E:$E,ROW(),1)=0,"",INDEX(Holiday!$E:$E,ROW(),1))</f>
        <v/>
      </c>
    </row>
    <row r="108" spans="28:28" x14ac:dyDescent="0.15">
      <c r="AB108" s="1">
        <f ca="1">IF(INDEX(Holiday!$E:$E,ROW(),1)=0,"",INDEX(Holiday!$E:$E,ROW(),1))</f>
        <v>41638</v>
      </c>
    </row>
    <row r="109" spans="28:28" x14ac:dyDescent="0.15">
      <c r="AB109" s="1">
        <f ca="1">IF(INDEX(Holiday!$E:$E,ROW(),1)=0,"",INDEX(Holiday!$E:$E,ROW(),1))</f>
        <v>41639</v>
      </c>
    </row>
    <row r="110" spans="28:28" x14ac:dyDescent="0.15">
      <c r="AB110" s="1" t="str">
        <f>IF(INDEX(Holiday!$E:$E,ROW(),1)=0,"",INDEX(Holiday!$E:$E,ROW(),1))</f>
        <v/>
      </c>
    </row>
    <row r="111" spans="28:28" x14ac:dyDescent="0.15">
      <c r="AB111" s="1" t="str">
        <f>IF(INDEX(Holiday!$E:$E,ROW(),1)=0,"",INDEX(Holiday!$E:$E,ROW(),1))</f>
        <v/>
      </c>
    </row>
    <row r="112" spans="28:28" x14ac:dyDescent="0.15">
      <c r="AB112" s="1" t="str">
        <f>IF(INDEX(Holiday!$E:$E,ROW(),1)=0,"",INDEX(Holiday!$E:$E,ROW(),1))</f>
        <v/>
      </c>
    </row>
    <row r="113" spans="28:28" x14ac:dyDescent="0.15">
      <c r="AB113" s="1" t="str">
        <f>IF(INDEX(Holiday!$E:$E,ROW(),1)=0,"",INDEX(Holiday!$E:$E,ROW(),1))</f>
        <v/>
      </c>
    </row>
    <row r="114" spans="28:28" x14ac:dyDescent="0.15">
      <c r="AB114" s="1" t="str">
        <f>IF(INDEX(Holiday!$E:$E,ROW(),1)=0,"",INDEX(Holiday!$E:$E,ROW(),1))</f>
        <v/>
      </c>
    </row>
    <row r="115" spans="28:28" x14ac:dyDescent="0.15">
      <c r="AB115" s="1" t="str">
        <f>IF(INDEX(Holiday!$E:$E,ROW(),1)=0,"",INDEX(Holiday!$E:$E,ROW(),1))</f>
        <v/>
      </c>
    </row>
    <row r="116" spans="28:28" x14ac:dyDescent="0.15">
      <c r="AB116" s="1" t="str">
        <f>IF(INDEX(Holiday!$E:$E,ROW(),1)=0,"",INDEX(Holiday!$E:$E,ROW(),1))</f>
        <v/>
      </c>
    </row>
    <row r="117" spans="28:28" x14ac:dyDescent="0.15">
      <c r="AB117" s="1" t="str">
        <f>IF(INDEX(Holiday!$E:$E,ROW(),1)=0,"",INDEX(Holiday!$E:$E,ROW(),1))</f>
        <v/>
      </c>
    </row>
    <row r="118" spans="28:28" x14ac:dyDescent="0.15">
      <c r="AB118" s="1" t="str">
        <f>IF(INDEX(Holiday!$E:$E,ROW(),1)=0,"",INDEX(Holiday!$E:$E,ROW(),1))</f>
        <v/>
      </c>
    </row>
    <row r="119" spans="28:28" x14ac:dyDescent="0.15">
      <c r="AB119" s="1" t="str">
        <f>IF(INDEX(Holiday!$E:$E,ROW(),1)=0,"",INDEX(Holiday!$E:$E,ROW(),1))</f>
        <v/>
      </c>
    </row>
    <row r="120" spans="28:28" x14ac:dyDescent="0.15">
      <c r="AB120" s="1" t="str">
        <f>IF(INDEX(Holiday!$E:$E,ROW(),1)=0,"",INDEX(Holiday!$E:$E,ROW(),1))</f>
        <v/>
      </c>
    </row>
  </sheetData>
  <sheetCalcPr fullCalcOnLoad="1"/>
  <mergeCells count="44">
    <mergeCell ref="U46:Y46"/>
    <mergeCell ref="B3:Y3"/>
    <mergeCell ref="B4:Q5"/>
    <mergeCell ref="R4:Y4"/>
    <mergeCell ref="R5:Y5"/>
    <mergeCell ref="B6:K6"/>
    <mergeCell ref="R6:Y6"/>
    <mergeCell ref="B7:E7"/>
    <mergeCell ref="G7:K7"/>
    <mergeCell ref="R7:Y7"/>
    <mergeCell ref="B47:I47"/>
    <mergeCell ref="U47:Y47"/>
    <mergeCell ref="B48:I48"/>
    <mergeCell ref="B50:L50"/>
    <mergeCell ref="U50:Y50"/>
    <mergeCell ref="B45:I45"/>
    <mergeCell ref="J45:Q46"/>
    <mergeCell ref="R45:T45"/>
    <mergeCell ref="U45:Y45"/>
    <mergeCell ref="B46:I46"/>
    <mergeCell ref="B31:B34"/>
    <mergeCell ref="B17:B18"/>
    <mergeCell ref="J26:J27"/>
    <mergeCell ref="J28:J31"/>
    <mergeCell ref="J32:J33"/>
    <mergeCell ref="B19:B22"/>
    <mergeCell ref="B23:B24"/>
    <mergeCell ref="B25:B28"/>
    <mergeCell ref="B29:B30"/>
    <mergeCell ref="J16:J19"/>
    <mergeCell ref="J20:J21"/>
    <mergeCell ref="J8:J9"/>
    <mergeCell ref="J10:J13"/>
    <mergeCell ref="J14:J15"/>
    <mergeCell ref="J34:J37"/>
    <mergeCell ref="J38:J39"/>
    <mergeCell ref="J40:J43"/>
    <mergeCell ref="R17:R18"/>
    <mergeCell ref="R19:R22"/>
    <mergeCell ref="R23:R24"/>
    <mergeCell ref="R25:R28"/>
    <mergeCell ref="R29:R30"/>
    <mergeCell ref="R31:R34"/>
    <mergeCell ref="J22:J25"/>
  </mergeCells>
  <phoneticPr fontId="1"/>
  <conditionalFormatting sqref="C17:I22">
    <cfRule type="expression" dxfId="48" priority="1" stopIfTrue="1">
      <formula>MONTH(C17)&lt;&gt;MONTH($B$17)</formula>
    </cfRule>
    <cfRule type="expression" dxfId="47" priority="2" stopIfTrue="1">
      <formula>AND(MONTH(C17)=MONTH($B$17),NOT(ISERROR(MATCH(C17,$AB$1:$AB$150,0))))</formula>
    </cfRule>
  </conditionalFormatting>
  <conditionalFormatting sqref="C23:I28">
    <cfRule type="expression" dxfId="46" priority="3" stopIfTrue="1">
      <formula>MONTH(C23)&lt;&gt;MONTH($B$23)</formula>
    </cfRule>
    <cfRule type="expression" dxfId="45" priority="4" stopIfTrue="1">
      <formula>AND(MONTH(C23)=MONTH($B$23),NOT(ISERROR(MATCH(C23,$AB$1:$AB$150,0))))</formula>
    </cfRule>
  </conditionalFormatting>
  <conditionalFormatting sqref="C29:I34">
    <cfRule type="expression" dxfId="44" priority="5" stopIfTrue="1">
      <formula>MONTH(C29)&lt;&gt;MONTH($B$29)</formula>
    </cfRule>
    <cfRule type="expression" dxfId="43" priority="6" stopIfTrue="1">
      <formula>AND(MONTH(C29)=MONTH($B$29),NOT(ISERROR(MATCH(C29,$AB$1:$AB$150,0))))</formula>
    </cfRule>
  </conditionalFormatting>
  <conditionalFormatting sqref="K8:Q13">
    <cfRule type="expression" dxfId="42" priority="7" stopIfTrue="1">
      <formula>MONTH(K8)&lt;&gt;MONTH($J$8)</formula>
    </cfRule>
    <cfRule type="expression" dxfId="41" priority="8" stopIfTrue="1">
      <formula>AND(MONTH(K8)=MONTH($J$8),NOT(ISERROR(MATCH(K8,$AB$1:$AB$150,0))))</formula>
    </cfRule>
  </conditionalFormatting>
  <conditionalFormatting sqref="K14:Q19">
    <cfRule type="expression" dxfId="40" priority="9" stopIfTrue="1">
      <formula>MONTH(K14)&lt;&gt;MONTH($J$14)</formula>
    </cfRule>
    <cfRule type="expression" dxfId="39" priority="10" stopIfTrue="1">
      <formula>AND(MONTH(K14)=MONTH($J$14),NOT(ISERROR(MATCH(K14,$AB$1:$AB$150,0))))</formula>
    </cfRule>
  </conditionalFormatting>
  <conditionalFormatting sqref="K20:Q25">
    <cfRule type="expression" dxfId="38" priority="11" stopIfTrue="1">
      <formula>MONTH(K20)&lt;&gt;MONTH($J$20)</formula>
    </cfRule>
    <cfRule type="expression" dxfId="37" priority="12" stopIfTrue="1">
      <formula>AND(MONTH(K20)=MONTH($J$20),NOT(ISERROR(MATCH(K20,$AB$1:$AB$150,0))))</formula>
    </cfRule>
  </conditionalFormatting>
  <conditionalFormatting sqref="K26:Q31">
    <cfRule type="expression" dxfId="36" priority="13" stopIfTrue="1">
      <formula>MONTH(K26)&lt;&gt;MONTH($J$26)</formula>
    </cfRule>
    <cfRule type="expression" dxfId="35" priority="14" stopIfTrue="1">
      <formula>AND(MONTH(K26)=MONTH($J$26),NOT(ISERROR(MATCH(K26,$AB$1:$AB$150,0))))</formula>
    </cfRule>
  </conditionalFormatting>
  <conditionalFormatting sqref="K32:Q37">
    <cfRule type="expression" dxfId="34" priority="15" stopIfTrue="1">
      <formula>MONTH(K32)&lt;&gt;MONTH($J$32)</formula>
    </cfRule>
    <cfRule type="expression" dxfId="33" priority="16" stopIfTrue="1">
      <formula>AND(MONTH(K32)=MONTH($J$32),NOT(ISERROR(MATCH(K32,$AB$1:$AB$150,0))))</formula>
    </cfRule>
  </conditionalFormatting>
  <conditionalFormatting sqref="K38:Q43">
    <cfRule type="expression" dxfId="32" priority="17" stopIfTrue="1">
      <formula>MONTH(K38)&lt;&gt;MONTH($J$38)</formula>
    </cfRule>
    <cfRule type="expression" dxfId="31" priority="18" stopIfTrue="1">
      <formula>AND(MONTH(K38)=MONTH($J$38),NOT(ISERROR(MATCH(K38,$AB$1:$AB$150,0))))</formula>
    </cfRule>
  </conditionalFormatting>
  <conditionalFormatting sqref="S17:Y22">
    <cfRule type="expression" dxfId="30" priority="19" stopIfTrue="1">
      <formula>MONTH(S17)&lt;&gt;MONTH($R$17)</formula>
    </cfRule>
    <cfRule type="expression" dxfId="29" priority="20" stopIfTrue="1">
      <formula>AND(MONTH(S17)=MONTH($R$17),NOT(ISERROR(MATCH(S17,$AB$1:$AB$150,0))))</formula>
    </cfRule>
  </conditionalFormatting>
  <conditionalFormatting sqref="S23:Y28">
    <cfRule type="expression" dxfId="28" priority="21" stopIfTrue="1">
      <formula>MONTH(S23)&lt;&gt;MONTH($R$23)</formula>
    </cfRule>
    <cfRule type="expression" dxfId="27" priority="22" stopIfTrue="1">
      <formula>AND(MONTH(S23)=MONTH($R$23),NOT(ISERROR(MATCH(S23,$AB$1:$AB$150,0))))</formula>
    </cfRule>
  </conditionalFormatting>
  <conditionalFormatting sqref="S29:Y34">
    <cfRule type="expression" dxfId="26" priority="23" stopIfTrue="1">
      <formula>MONTH(S29)&lt;&gt;MONTH($R$29)</formula>
    </cfRule>
    <cfRule type="expression" dxfId="25" priority="24" stopIfTrue="1">
      <formula>AND(MONTH(S29)=MONTH($R$29),NOT(ISERROR(MATCH(S29,$AB$1:$AB$150,0))))</formula>
    </cfRule>
  </conditionalFormatting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50" r:id="rId4" name="SpinButton2">
          <controlPr defaultSize="0" print="0" autoLine="0" autoPict="0" linkedCell="Holiday!B1" r:id="rId5">
            <anchor moveWithCells="1">
              <from>
                <xdr:col>20</xdr:col>
                <xdr:colOff>0</xdr:colOff>
                <xdr:row>3</xdr:row>
                <xdr:rowOff>0</xdr:rowOff>
              </from>
              <to>
                <xdr:col>22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6150" r:id="rId4" name="SpinButton2"/>
      </mc:Fallback>
    </mc:AlternateContent>
    <mc:AlternateContent xmlns:mc="http://schemas.openxmlformats.org/markup-compatibility/2006">
      <mc:Choice Requires="x14">
        <control shapeId="6149" r:id="rId6" name="SpinButton1">
          <controlPr defaultSize="0" print="0" autoLine="0" autoPict="0" linkedCell="Holiday!B2" r:id="rId5">
            <anchor moveWithCells="1">
              <from>
                <xdr:col>23</xdr:col>
                <xdr:colOff>0</xdr:colOff>
                <xdr:row>3</xdr:row>
                <xdr:rowOff>0</xdr:rowOff>
              </from>
              <to>
                <xdr:col>25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6149" r:id="rId6" name="Spin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121"/>
  <sheetViews>
    <sheetView showGridLines="0" view="pageBreakPreview" zoomScaleNormal="100" workbookViewId="0">
      <pane ySplit="3" topLeftCell="A4" activePane="bottomLeft" state="frozen"/>
      <selection pane="bottomLeft" activeCell="C1" sqref="C1:E2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60" customHeight="1" x14ac:dyDescent="0.5">
      <c r="A1" s="309">
        <f>C1</f>
        <v>40909</v>
      </c>
      <c r="B1" s="309"/>
      <c r="C1" s="312">
        <f>DATE(Holiday!B1,Holiday!B2,1)</f>
        <v>40909</v>
      </c>
      <c r="D1" s="312"/>
      <c r="E1" s="312"/>
      <c r="F1" s="310">
        <f>A1</f>
        <v>40909</v>
      </c>
      <c r="G1" s="310"/>
      <c r="I1" s="1" t="str">
        <f>IF(INDEX(Holiday!$E:$E,ROW(),1)=0,"",INDEX(Holiday!$E:$E,ROW(),1))</f>
        <v/>
      </c>
    </row>
    <row r="2" spans="1:9" x14ac:dyDescent="0.15">
      <c r="A2" s="103"/>
      <c r="B2" s="104"/>
      <c r="C2" s="312"/>
      <c r="D2" s="312"/>
      <c r="E2" s="312"/>
      <c r="F2" s="105"/>
      <c r="G2" s="105"/>
      <c r="I2" s="1" t="str">
        <f>IF(INDEX(Holiday!$E:$E,ROW(),1)=0,"",INDEX(Holiday!$E:$E,ROW(),1))</f>
        <v/>
      </c>
    </row>
    <row r="3" spans="1:9" ht="20.100000000000001" customHeight="1" x14ac:dyDescent="0.15">
      <c r="A3" s="138">
        <f>A4</f>
        <v>40909</v>
      </c>
      <c r="B3" s="139">
        <f t="shared" ref="B3:G3" si="0">B4</f>
        <v>40910</v>
      </c>
      <c r="C3" s="139">
        <f t="shared" si="0"/>
        <v>40911</v>
      </c>
      <c r="D3" s="139">
        <f t="shared" si="0"/>
        <v>40912</v>
      </c>
      <c r="E3" s="139">
        <f t="shared" si="0"/>
        <v>40913</v>
      </c>
      <c r="F3" s="139">
        <f t="shared" si="0"/>
        <v>40914</v>
      </c>
      <c r="G3" s="140">
        <f t="shared" si="0"/>
        <v>40915</v>
      </c>
      <c r="I3" s="1" t="str">
        <f>IF(INDEX(Holiday!$E:$E,ROW(),1)=0,"",INDEX(Holiday!$E:$E,ROW(),1))</f>
        <v/>
      </c>
    </row>
    <row r="4" spans="1:9" ht="35.1" customHeight="1" x14ac:dyDescent="0.15">
      <c r="A4" s="107">
        <f>DATE(YEAR($C$1),MONTH($C$1),1)-WEEKDAY(DATE(YEAR(C1),MONTH(C1),1))+1</f>
        <v>40909</v>
      </c>
      <c r="B4" s="108">
        <f t="shared" ref="B4:G4" si="1">A4+1</f>
        <v>40910</v>
      </c>
      <c r="C4" s="108">
        <f t="shared" si="1"/>
        <v>40911</v>
      </c>
      <c r="D4" s="108">
        <f t="shared" si="1"/>
        <v>40912</v>
      </c>
      <c r="E4" s="108">
        <f t="shared" si="1"/>
        <v>40913</v>
      </c>
      <c r="F4" s="108">
        <f t="shared" si="1"/>
        <v>40914</v>
      </c>
      <c r="G4" s="109">
        <f t="shared" si="1"/>
        <v>40915</v>
      </c>
      <c r="I4" s="1" t="str">
        <f>IF(INDEX(Holiday!$E:$E,ROW(),1)=0,"",INDEX(Holiday!$E:$E,ROW(),1))</f>
        <v/>
      </c>
    </row>
    <row r="5" spans="1:9" ht="20.100000000000001" customHeight="1" x14ac:dyDescent="0.15">
      <c r="A5" s="110"/>
      <c r="B5" s="111"/>
      <c r="C5" s="111"/>
      <c r="D5" s="111"/>
      <c r="E5" s="111"/>
      <c r="F5" s="111"/>
      <c r="G5" s="112"/>
      <c r="I5" s="1" t="str">
        <f>IF(INDEX(Holiday!$E:$E,ROW(),1)=0,"",INDEX(Holiday!$E:$E,ROW(),1))</f>
        <v/>
      </c>
    </row>
    <row r="6" spans="1:9" ht="35.1" customHeight="1" x14ac:dyDescent="0.15">
      <c r="A6" s="107">
        <f>G4+1</f>
        <v>40916</v>
      </c>
      <c r="B6" s="108">
        <f t="shared" ref="B6:G6" si="2">A6+1</f>
        <v>40917</v>
      </c>
      <c r="C6" s="108">
        <f t="shared" si="2"/>
        <v>40918</v>
      </c>
      <c r="D6" s="108">
        <f t="shared" si="2"/>
        <v>40919</v>
      </c>
      <c r="E6" s="108">
        <f t="shared" si="2"/>
        <v>40920</v>
      </c>
      <c r="F6" s="108">
        <f t="shared" si="2"/>
        <v>40921</v>
      </c>
      <c r="G6" s="109">
        <f t="shared" si="2"/>
        <v>40922</v>
      </c>
      <c r="I6" s="1" t="str">
        <f>IF(INDEX(Holiday!$E:$E,ROW(),1)=0,"",INDEX(Holiday!$E:$E,ROW(),1))</f>
        <v/>
      </c>
    </row>
    <row r="7" spans="1:9" ht="20.100000000000001" customHeight="1" x14ac:dyDescent="0.15">
      <c r="A7" s="110"/>
      <c r="B7" s="111"/>
      <c r="C7" s="111"/>
      <c r="D7" s="111"/>
      <c r="E7" s="111"/>
      <c r="F7" s="111"/>
      <c r="G7" s="112"/>
      <c r="I7" s="1" t="str">
        <f>IF(INDEX(Holiday!$E:$E,ROW(),1)=0,"",INDEX(Holiday!$E:$E,ROW(),1))</f>
        <v/>
      </c>
    </row>
    <row r="8" spans="1:9" ht="35.1" customHeight="1" x14ac:dyDescent="0.15">
      <c r="A8" s="107">
        <f>G6+1</f>
        <v>40923</v>
      </c>
      <c r="B8" s="108">
        <f t="shared" ref="B8:G8" si="3">A8+1</f>
        <v>40924</v>
      </c>
      <c r="C8" s="108">
        <f t="shared" si="3"/>
        <v>40925</v>
      </c>
      <c r="D8" s="108">
        <f t="shared" si="3"/>
        <v>40926</v>
      </c>
      <c r="E8" s="108">
        <f t="shared" si="3"/>
        <v>40927</v>
      </c>
      <c r="F8" s="108">
        <f t="shared" si="3"/>
        <v>40928</v>
      </c>
      <c r="G8" s="109">
        <f t="shared" si="3"/>
        <v>40929</v>
      </c>
      <c r="I8" s="1" t="str">
        <f>IF(INDEX(Holiday!$E:$E,ROW(),1)=0,"",INDEX(Holiday!$E:$E,ROW(),1))</f>
        <v/>
      </c>
    </row>
    <row r="9" spans="1:9" ht="20.100000000000001" customHeight="1" x14ac:dyDescent="0.15">
      <c r="A9" s="110"/>
      <c r="B9" s="111"/>
      <c r="C9" s="111"/>
      <c r="D9" s="111"/>
      <c r="E9" s="111"/>
      <c r="F9" s="111"/>
      <c r="G9" s="112"/>
      <c r="I9" s="1" t="str">
        <f>IF(INDEX(Holiday!$E:$E,ROW(),1)=0,"",INDEX(Holiday!$E:$E,ROW(),1))</f>
        <v/>
      </c>
    </row>
    <row r="10" spans="1:9" ht="35.1" customHeight="1" x14ac:dyDescent="0.15">
      <c r="A10" s="107">
        <f>G8+1</f>
        <v>40930</v>
      </c>
      <c r="B10" s="108">
        <f t="shared" ref="B10:G10" si="4">A10+1</f>
        <v>40931</v>
      </c>
      <c r="C10" s="108">
        <f t="shared" si="4"/>
        <v>40932</v>
      </c>
      <c r="D10" s="108">
        <f t="shared" si="4"/>
        <v>40933</v>
      </c>
      <c r="E10" s="108">
        <f t="shared" si="4"/>
        <v>40934</v>
      </c>
      <c r="F10" s="108">
        <f t="shared" si="4"/>
        <v>40935</v>
      </c>
      <c r="G10" s="109">
        <f t="shared" si="4"/>
        <v>40936</v>
      </c>
      <c r="I10" s="1" t="str">
        <f>IF(INDEX(Holiday!$E:$E,ROW(),1)=0,"",INDEX(Holiday!$E:$E,ROW(),1))</f>
        <v/>
      </c>
    </row>
    <row r="11" spans="1:9" ht="20.100000000000001" customHeight="1" x14ac:dyDescent="0.15">
      <c r="A11" s="110"/>
      <c r="B11" s="111"/>
      <c r="C11" s="111"/>
      <c r="D11" s="111"/>
      <c r="E11" s="111"/>
      <c r="F11" s="111"/>
      <c r="G11" s="112"/>
      <c r="I11" s="1">
        <f ca="1">IF(INDEX(Holiday!$E:$E,ROW(),1)=0,"",INDEX(Holiday!$E:$E,ROW(),1))</f>
        <v>40544</v>
      </c>
    </row>
    <row r="12" spans="1:9" ht="35.1" customHeight="1" x14ac:dyDescent="0.15">
      <c r="A12" s="107">
        <f>G10+1</f>
        <v>40937</v>
      </c>
      <c r="B12" s="108">
        <f t="shared" ref="B12:G12" si="5">A12+1</f>
        <v>40938</v>
      </c>
      <c r="C12" s="108">
        <f t="shared" si="5"/>
        <v>40939</v>
      </c>
      <c r="D12" s="108">
        <f t="shared" si="5"/>
        <v>40940</v>
      </c>
      <c r="E12" s="108">
        <f t="shared" si="5"/>
        <v>40941</v>
      </c>
      <c r="F12" s="108">
        <f t="shared" si="5"/>
        <v>40942</v>
      </c>
      <c r="G12" s="109">
        <f t="shared" si="5"/>
        <v>40943</v>
      </c>
      <c r="I12" s="1">
        <f ca="1">IF(INDEX(Holiday!$E:$E,ROW(),1)=0,"",INDEX(Holiday!$E:$E,ROW(),1))</f>
        <v>40545</v>
      </c>
    </row>
    <row r="13" spans="1:9" ht="20.100000000000001" customHeight="1" x14ac:dyDescent="0.15">
      <c r="A13" s="110"/>
      <c r="B13" s="111"/>
      <c r="C13" s="111"/>
      <c r="D13" s="111"/>
      <c r="E13" s="111"/>
      <c r="F13" s="111"/>
      <c r="G13" s="112"/>
      <c r="I13" s="1">
        <f ca="1">IF(INDEX(Holiday!$E:$E,ROW(),1)=0,"",INDEX(Holiday!$E:$E,ROW(),1))</f>
        <v>40546</v>
      </c>
    </row>
    <row r="14" spans="1:9" ht="35.1" customHeight="1" x14ac:dyDescent="0.15">
      <c r="A14" s="107">
        <f>G12+1</f>
        <v>40944</v>
      </c>
      <c r="B14" s="108">
        <f t="shared" ref="B14:G14" si="6">A14+1</f>
        <v>40945</v>
      </c>
      <c r="C14" s="108">
        <f t="shared" si="6"/>
        <v>40946</v>
      </c>
      <c r="D14" s="108">
        <f t="shared" si="6"/>
        <v>40947</v>
      </c>
      <c r="E14" s="108">
        <f t="shared" si="6"/>
        <v>40948</v>
      </c>
      <c r="F14" s="108">
        <f t="shared" si="6"/>
        <v>40949</v>
      </c>
      <c r="G14" s="109">
        <f t="shared" si="6"/>
        <v>40950</v>
      </c>
      <c r="I14" s="1" t="str">
        <f ca="1">IF(INDEX(Holiday!$E:$E,ROW(),1)=0,"",INDEX(Holiday!$E:$E,ROW(),1))</f>
        <v/>
      </c>
    </row>
    <row r="15" spans="1:9" ht="20.100000000000001" customHeight="1" x14ac:dyDescent="0.15">
      <c r="A15" s="113"/>
      <c r="B15" s="114"/>
      <c r="C15" s="114"/>
      <c r="D15" s="114"/>
      <c r="E15" s="114"/>
      <c r="F15" s="114"/>
      <c r="G15" s="115"/>
      <c r="I15" s="1">
        <f ca="1">IF(INDEX(Holiday!$E:$E,ROW(),1)=0,"",INDEX(Holiday!$E:$E,ROW(),1))</f>
        <v>40553</v>
      </c>
    </row>
    <row r="16" spans="1:9" x14ac:dyDescent="0.15">
      <c r="I16" s="1" t="str">
        <f ca="1">IF(INDEX(Holiday!$E:$E,ROW(),1)=0,"",INDEX(Holiday!$E:$E,ROW(),1))</f>
        <v/>
      </c>
    </row>
    <row r="17" spans="1:9" ht="60" customHeight="1" x14ac:dyDescent="0.5">
      <c r="A17" s="309">
        <f>C17</f>
        <v>40940</v>
      </c>
      <c r="B17" s="309"/>
      <c r="C17" s="312">
        <f>DATE(YEAR(C1),MONTH(C1)+1,1)</f>
        <v>40940</v>
      </c>
      <c r="D17" s="312"/>
      <c r="E17" s="312"/>
      <c r="F17" s="310">
        <f>A17</f>
        <v>40940</v>
      </c>
      <c r="G17" s="310"/>
      <c r="I17" s="1">
        <f ca="1">IF(INDEX(Holiday!$E:$E,ROW(),1)=0,"",INDEX(Holiday!$E:$E,ROW(),1))</f>
        <v>40585</v>
      </c>
    </row>
    <row r="18" spans="1:9" x14ac:dyDescent="0.15">
      <c r="A18" s="103"/>
      <c r="B18" s="104"/>
      <c r="C18" s="312"/>
      <c r="D18" s="312"/>
      <c r="E18" s="312"/>
      <c r="F18" s="105"/>
      <c r="G18" s="105"/>
      <c r="I18" s="1" t="str">
        <f ca="1">IF(INDEX(Holiday!$E:$E,ROW(),1)=0,"",INDEX(Holiday!$E:$E,ROW(),1))</f>
        <v/>
      </c>
    </row>
    <row r="19" spans="1:9" ht="20.100000000000001" customHeight="1" x14ac:dyDescent="0.15">
      <c r="A19" s="138">
        <f>A20</f>
        <v>40937</v>
      </c>
      <c r="B19" s="139">
        <f t="shared" ref="B19:G19" si="7">B20</f>
        <v>40938</v>
      </c>
      <c r="C19" s="139">
        <f t="shared" si="7"/>
        <v>40939</v>
      </c>
      <c r="D19" s="139">
        <f t="shared" si="7"/>
        <v>40940</v>
      </c>
      <c r="E19" s="139">
        <f t="shared" si="7"/>
        <v>40941</v>
      </c>
      <c r="F19" s="139">
        <f t="shared" si="7"/>
        <v>40942</v>
      </c>
      <c r="G19" s="140">
        <f t="shared" si="7"/>
        <v>40943</v>
      </c>
      <c r="I19" s="1">
        <f ca="1">IF(INDEX(Holiday!$E:$E,ROW(),1)=0,"",INDEX(Holiday!$E:$E,ROW(),1))</f>
        <v>40623</v>
      </c>
    </row>
    <row r="20" spans="1:9" ht="35.1" customHeight="1" x14ac:dyDescent="0.15">
      <c r="A20" s="107">
        <f>DATE(YEAR($C$17),MONTH($C$17),1)-WEEKDAY(DATE(YEAR(C17),MONTH(C17),1))+1</f>
        <v>40937</v>
      </c>
      <c r="B20" s="108">
        <f t="shared" ref="B20:G20" si="8">A20+1</f>
        <v>40938</v>
      </c>
      <c r="C20" s="108">
        <f t="shared" si="8"/>
        <v>40939</v>
      </c>
      <c r="D20" s="108">
        <f t="shared" si="8"/>
        <v>40940</v>
      </c>
      <c r="E20" s="108">
        <f t="shared" si="8"/>
        <v>40941</v>
      </c>
      <c r="F20" s="108">
        <f t="shared" si="8"/>
        <v>40942</v>
      </c>
      <c r="G20" s="109">
        <f t="shared" si="8"/>
        <v>40943</v>
      </c>
      <c r="I20" s="1" t="str">
        <f ca="1">IF(INDEX(Holiday!$E:$E,ROW(),1)=0,"",INDEX(Holiday!$E:$E,ROW(),1))</f>
        <v/>
      </c>
    </row>
    <row r="21" spans="1:9" ht="20.100000000000001" customHeight="1" x14ac:dyDescent="0.15">
      <c r="A21" s="110"/>
      <c r="B21" s="111"/>
      <c r="C21" s="111"/>
      <c r="D21" s="111"/>
      <c r="E21" s="111"/>
      <c r="F21" s="111"/>
      <c r="G21" s="112"/>
      <c r="I21" s="1">
        <f ca="1">IF(INDEX(Holiday!$E:$E,ROW(),1)=0,"",INDEX(Holiday!$E:$E,ROW(),1))</f>
        <v>40662</v>
      </c>
    </row>
    <row r="22" spans="1:9" ht="35.1" customHeight="1" x14ac:dyDescent="0.15">
      <c r="A22" s="107">
        <f>G20+1</f>
        <v>40944</v>
      </c>
      <c r="B22" s="108">
        <f t="shared" ref="B22:G22" si="9">A22+1</f>
        <v>40945</v>
      </c>
      <c r="C22" s="108">
        <f t="shared" si="9"/>
        <v>40946</v>
      </c>
      <c r="D22" s="108">
        <f t="shared" si="9"/>
        <v>40947</v>
      </c>
      <c r="E22" s="108">
        <f t="shared" si="9"/>
        <v>40948</v>
      </c>
      <c r="F22" s="108">
        <f t="shared" si="9"/>
        <v>40949</v>
      </c>
      <c r="G22" s="109">
        <f t="shared" si="9"/>
        <v>40950</v>
      </c>
      <c r="I22" s="1" t="str">
        <f ca="1">IF(INDEX(Holiday!$E:$E,ROW(),1)=0,"",INDEX(Holiday!$E:$E,ROW(),1))</f>
        <v/>
      </c>
    </row>
    <row r="23" spans="1:9" ht="20.100000000000001" customHeight="1" x14ac:dyDescent="0.15">
      <c r="A23" s="110"/>
      <c r="B23" s="111"/>
      <c r="C23" s="111"/>
      <c r="D23" s="111"/>
      <c r="E23" s="111"/>
      <c r="F23" s="111"/>
      <c r="G23" s="112"/>
      <c r="I23" s="1" t="str">
        <f ca="1">IF(INDEX(Holiday!$E:$E,ROW(),1)=0,"",INDEX(Holiday!$E:$E,ROW(),1))</f>
        <v/>
      </c>
    </row>
    <row r="24" spans="1:9" ht="35.1" customHeight="1" x14ac:dyDescent="0.15">
      <c r="A24" s="107">
        <f>G22+1</f>
        <v>40951</v>
      </c>
      <c r="B24" s="108">
        <f t="shared" ref="B24:G24" si="10">A24+1</f>
        <v>40952</v>
      </c>
      <c r="C24" s="108">
        <f t="shared" si="10"/>
        <v>40953</v>
      </c>
      <c r="D24" s="108">
        <f t="shared" si="10"/>
        <v>40954</v>
      </c>
      <c r="E24" s="108">
        <f t="shared" si="10"/>
        <v>40955</v>
      </c>
      <c r="F24" s="108">
        <f t="shared" si="10"/>
        <v>40956</v>
      </c>
      <c r="G24" s="109">
        <f t="shared" si="10"/>
        <v>40957</v>
      </c>
      <c r="I24" s="1">
        <f ca="1">IF(INDEX(Holiday!$E:$E,ROW(),1)=0,"",INDEX(Holiday!$E:$E,ROW(),1))</f>
        <v>40666</v>
      </c>
    </row>
    <row r="25" spans="1:9" ht="20.100000000000001" customHeight="1" x14ac:dyDescent="0.15">
      <c r="A25" s="110"/>
      <c r="B25" s="111"/>
      <c r="C25" s="111"/>
      <c r="D25" s="111"/>
      <c r="E25" s="111"/>
      <c r="F25" s="111"/>
      <c r="G25" s="112"/>
      <c r="I25" s="1">
        <f ca="1">IF(INDEX(Holiday!$E:$E,ROW(),1)=0,"",INDEX(Holiday!$E:$E,ROW(),1))</f>
        <v>40667</v>
      </c>
    </row>
    <row r="26" spans="1:9" ht="35.1" customHeight="1" x14ac:dyDescent="0.15">
      <c r="A26" s="107">
        <f>G24+1</f>
        <v>40958</v>
      </c>
      <c r="B26" s="108">
        <f t="shared" ref="B26:G26" si="11">A26+1</f>
        <v>40959</v>
      </c>
      <c r="C26" s="108">
        <f t="shared" si="11"/>
        <v>40960</v>
      </c>
      <c r="D26" s="108">
        <f t="shared" si="11"/>
        <v>40961</v>
      </c>
      <c r="E26" s="108">
        <f t="shared" si="11"/>
        <v>40962</v>
      </c>
      <c r="F26" s="108">
        <f t="shared" si="11"/>
        <v>40963</v>
      </c>
      <c r="G26" s="109">
        <f t="shared" si="11"/>
        <v>40964</v>
      </c>
      <c r="I26" s="1">
        <f ca="1">IF(INDEX(Holiday!$E:$E,ROW(),1)=0,"",INDEX(Holiday!$E:$E,ROW(),1))</f>
        <v>40668</v>
      </c>
    </row>
    <row r="27" spans="1:9" ht="20.100000000000001" customHeight="1" x14ac:dyDescent="0.15">
      <c r="A27" s="110"/>
      <c r="B27" s="111"/>
      <c r="C27" s="111"/>
      <c r="D27" s="111"/>
      <c r="E27" s="111"/>
      <c r="F27" s="111"/>
      <c r="G27" s="112"/>
      <c r="I27" s="1" t="str">
        <f ca="1">IF(INDEX(Holiday!$E:$E,ROW(),1)=0,"",INDEX(Holiday!$E:$E,ROW(),1))</f>
        <v/>
      </c>
    </row>
    <row r="28" spans="1:9" ht="35.1" customHeight="1" x14ac:dyDescent="0.15">
      <c r="A28" s="107">
        <f>G26+1</f>
        <v>40965</v>
      </c>
      <c r="B28" s="108">
        <f t="shared" ref="B28:G28" si="12">A28+1</f>
        <v>40966</v>
      </c>
      <c r="C28" s="108">
        <f t="shared" si="12"/>
        <v>40967</v>
      </c>
      <c r="D28" s="108">
        <f t="shared" si="12"/>
        <v>40968</v>
      </c>
      <c r="E28" s="108">
        <f t="shared" si="12"/>
        <v>40969</v>
      </c>
      <c r="F28" s="108">
        <f t="shared" si="12"/>
        <v>40970</v>
      </c>
      <c r="G28" s="109">
        <f t="shared" si="12"/>
        <v>40971</v>
      </c>
      <c r="I28" s="1">
        <f ca="1">IF(INDEX(Holiday!$E:$E,ROW(),1)=0,"",INDEX(Holiday!$E:$E,ROW(),1))</f>
        <v>40742</v>
      </c>
    </row>
    <row r="29" spans="1:9" ht="20.100000000000001" customHeight="1" x14ac:dyDescent="0.15">
      <c r="A29" s="110"/>
      <c r="B29" s="111"/>
      <c r="C29" s="111"/>
      <c r="D29" s="111"/>
      <c r="E29" s="111"/>
      <c r="F29" s="111"/>
      <c r="G29" s="112"/>
      <c r="I29" s="1" t="str">
        <f ca="1">IF(INDEX(Holiday!$E:$E,ROW(),1)=0,"",INDEX(Holiday!$E:$E,ROW(),1))</f>
        <v/>
      </c>
    </row>
    <row r="30" spans="1:9" ht="35.1" customHeight="1" x14ac:dyDescent="0.15">
      <c r="A30" s="107">
        <f>G28+1</f>
        <v>40972</v>
      </c>
      <c r="B30" s="108">
        <f t="shared" ref="B30:G30" si="13">A30+1</f>
        <v>40973</v>
      </c>
      <c r="C30" s="108">
        <f t="shared" si="13"/>
        <v>40974</v>
      </c>
      <c r="D30" s="108">
        <f t="shared" si="13"/>
        <v>40975</v>
      </c>
      <c r="E30" s="108">
        <f t="shared" si="13"/>
        <v>40976</v>
      </c>
      <c r="F30" s="108">
        <f t="shared" si="13"/>
        <v>40977</v>
      </c>
      <c r="G30" s="109">
        <f t="shared" si="13"/>
        <v>40978</v>
      </c>
      <c r="I30" s="1">
        <f ca="1">IF(INDEX(Holiday!$E:$E,ROW(),1)=0,"",INDEX(Holiday!$E:$E,ROW(),1))</f>
        <v>40805</v>
      </c>
    </row>
    <row r="31" spans="1:9" ht="20.100000000000001" customHeight="1" x14ac:dyDescent="0.15">
      <c r="A31" s="113"/>
      <c r="B31" s="114"/>
      <c r="C31" s="114"/>
      <c r="D31" s="114"/>
      <c r="E31" s="114"/>
      <c r="F31" s="114"/>
      <c r="G31" s="115"/>
      <c r="I31" s="1" t="str">
        <f ca="1">IF(INDEX(Holiday!$E:$E,ROW(),1)=0,"",INDEX(Holiday!$E:$E,ROW(),1))</f>
        <v/>
      </c>
    </row>
    <row r="32" spans="1:9" x14ac:dyDescent="0.15">
      <c r="A32" s="92"/>
      <c r="B32" s="92"/>
      <c r="C32" s="92"/>
      <c r="D32" s="92"/>
      <c r="E32" s="92"/>
      <c r="F32" s="92"/>
      <c r="G32" s="92"/>
      <c r="I32" s="1">
        <f ca="1">IF(INDEX(Holiday!$E:$E,ROW(),1)=0,"",INDEX(Holiday!$E:$E,ROW(),1))</f>
        <v>40809</v>
      </c>
    </row>
    <row r="33" spans="1:9" x14ac:dyDescent="0.15">
      <c r="A33" s="92"/>
      <c r="B33" s="92"/>
      <c r="C33" s="311" t="str">
        <f>IF(INDEX(組織名!$1:$1048576,1,2)=0,"",INDEX(組織名!$1:$1048576,1,2))</f>
        <v>xls-hashimoto</v>
      </c>
      <c r="D33" s="311"/>
      <c r="E33" s="311"/>
      <c r="F33" s="92"/>
      <c r="G33" s="92"/>
      <c r="I33" s="1" t="str">
        <f ca="1">IF(INDEX(Holiday!$E:$E,ROW(),1)=0,"",INDEX(Holiday!$E:$E,ROW(),1))</f>
        <v/>
      </c>
    </row>
    <row r="34" spans="1:9" x14ac:dyDescent="0.15">
      <c r="I34" s="1">
        <f ca="1">IF(INDEX(Holiday!$E:$E,ROW(),1)=0,"",INDEX(Holiday!$E:$E,ROW(),1))</f>
        <v>40826</v>
      </c>
    </row>
    <row r="35" spans="1:9" x14ac:dyDescent="0.15">
      <c r="I35" s="1" t="str">
        <f ca="1">IF(INDEX(Holiday!$E:$E,ROW(),1)=0,"",INDEX(Holiday!$E:$E,ROW(),1))</f>
        <v/>
      </c>
    </row>
    <row r="36" spans="1:9" x14ac:dyDescent="0.15">
      <c r="I36" s="1">
        <f ca="1">IF(INDEX(Holiday!$E:$E,ROW(),1)=0,"",INDEX(Holiday!$E:$E,ROW(),1))</f>
        <v>40850</v>
      </c>
    </row>
    <row r="37" spans="1:9" x14ac:dyDescent="0.15">
      <c r="I37" s="1" t="str">
        <f ca="1">IF(INDEX(Holiday!$E:$E,ROW(),1)=0,"",INDEX(Holiday!$E:$E,ROW(),1))</f>
        <v/>
      </c>
    </row>
    <row r="38" spans="1:9" x14ac:dyDescent="0.15">
      <c r="I38" s="1">
        <f ca="1">IF(INDEX(Holiday!$E:$E,ROW(),1)=0,"",INDEX(Holiday!$E:$E,ROW(),1))</f>
        <v>40870</v>
      </c>
    </row>
    <row r="39" spans="1:9" x14ac:dyDescent="0.15">
      <c r="I39" s="1" t="str">
        <f ca="1">IF(INDEX(Holiday!$E:$E,ROW(),1)=0,"",INDEX(Holiday!$E:$E,ROW(),1))</f>
        <v/>
      </c>
    </row>
    <row r="40" spans="1:9" x14ac:dyDescent="0.15">
      <c r="I40" s="1">
        <f ca="1">IF(INDEX(Holiday!$E:$E,ROW(),1)=0,"",INDEX(Holiday!$E:$E,ROW(),1))</f>
        <v>40900</v>
      </c>
    </row>
    <row r="41" spans="1:9" x14ac:dyDescent="0.15">
      <c r="I41" s="1" t="str">
        <f ca="1">IF(INDEX(Holiday!$E:$E,ROW(),1)=0,"",INDEX(Holiday!$E:$E,ROW(),1))</f>
        <v/>
      </c>
    </row>
    <row r="42" spans="1:9" x14ac:dyDescent="0.15">
      <c r="I42" s="1">
        <f ca="1">IF(INDEX(Holiday!$E:$E,ROW(),1)=0,"",INDEX(Holiday!$E:$E,ROW(),1))</f>
        <v>40907</v>
      </c>
    </row>
    <row r="43" spans="1:9" x14ac:dyDescent="0.15">
      <c r="I43" s="1">
        <f ca="1">IF(INDEX(Holiday!$E:$E,ROW(),1)=0,"",INDEX(Holiday!$E:$E,ROW(),1))</f>
        <v>40908</v>
      </c>
    </row>
    <row r="44" spans="1:9" x14ac:dyDescent="0.15">
      <c r="I44" s="1">
        <f ca="1">IF(INDEX(Holiday!$E:$E,ROW(),1)=0,"",INDEX(Holiday!$E:$E,ROW(),1))</f>
        <v>40909</v>
      </c>
    </row>
    <row r="45" spans="1:9" x14ac:dyDescent="0.15">
      <c r="I45" s="1">
        <f ca="1">IF(INDEX(Holiday!$E:$E,ROW(),1)=0,"",INDEX(Holiday!$E:$E,ROW(),1))</f>
        <v>40910</v>
      </c>
    </row>
    <row r="46" spans="1:9" x14ac:dyDescent="0.15">
      <c r="I46" s="1">
        <f ca="1">IF(INDEX(Holiday!$E:$E,ROW(),1)=0,"",INDEX(Holiday!$E:$E,ROW(),1))</f>
        <v>40911</v>
      </c>
    </row>
    <row r="47" spans="1:9" x14ac:dyDescent="0.15">
      <c r="I47" s="1" t="str">
        <f ca="1">IF(INDEX(Holiday!$E:$E,ROW(),1)=0,"",INDEX(Holiday!$E:$E,ROW(),1))</f>
        <v/>
      </c>
    </row>
    <row r="48" spans="1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  <row r="121" spans="9:9" x14ac:dyDescent="0.15">
      <c r="I121" s="1"/>
    </row>
  </sheetData>
  <sheetCalcPr fullCalcOnLoad="1"/>
  <mergeCells count="7">
    <mergeCell ref="A1:B1"/>
    <mergeCell ref="F1:G1"/>
    <mergeCell ref="C33:E33"/>
    <mergeCell ref="A17:B17"/>
    <mergeCell ref="F17:G17"/>
    <mergeCell ref="C1:E2"/>
    <mergeCell ref="C17:E18"/>
  </mergeCells>
  <phoneticPr fontId="1"/>
  <conditionalFormatting sqref="A31:G31 A21:G21 A23:G23 A25:G25 A27:G27 A29:G29 A15:G15 A13:G13 A11:G11 A9:G9 A7:G7 A5:G5">
    <cfRule type="expression" dxfId="24" priority="1" stopIfTrue="1">
      <formula>MONTH(A5)&lt;&gt;MONTH($C$1)</formula>
    </cfRule>
    <cfRule type="expression" dxfId="23" priority="2" stopIfTrue="1">
      <formula>AND(MONTH(A5)=MONTH($C$1),NOT(ISERROR(MATCH(A5,$I$1:$I$112,0))))</formula>
    </cfRule>
  </conditionalFormatting>
  <conditionalFormatting sqref="A4:G4 A6:G6 A8:G8 A10:G10 A12:G12 A14:G14">
    <cfRule type="expression" dxfId="22" priority="3" stopIfTrue="1">
      <formula>MONTH(A4)&lt;&gt;MONTH($C$1)</formula>
    </cfRule>
    <cfRule type="expression" dxfId="21" priority="4" stopIfTrue="1">
      <formula>AND(MONTH(A4)=MONTH($C$1),NOT(ISERROR(MATCH(A4,$I$1:$I$150,0))))</formula>
    </cfRule>
  </conditionalFormatting>
  <conditionalFormatting sqref="A20:G20 A22:G22 A24:G24 A26:G26 A28:G28 A30:G30">
    <cfRule type="expression" dxfId="20" priority="5" stopIfTrue="1">
      <formula>MONTH(A20)&lt;&gt;MONTH($C$17)</formula>
    </cfRule>
    <cfRule type="expression" dxfId="19" priority="6" stopIfTrue="1">
      <formula>AND(MONTH(A20)=MONTH($C$17),NOT(ISERROR(MATCH(A20,$I$1:$I$150,0))))</formula>
    </cfRule>
  </conditionalFormatting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70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323850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7170" r:id="rId4" name="SpinButton2"/>
      </mc:Fallback>
    </mc:AlternateContent>
    <mc:AlternateContent xmlns:mc="http://schemas.openxmlformats.org/markup-compatibility/2006">
      <mc:Choice Requires="x14">
        <control shapeId="7169" r:id="rId6" name="SpinButton1">
          <controlPr defaultSize="0" print="0" autoLine="0" linkedCell="Holiday!B2" r:id="rId5">
            <anchor moveWithCells="1">
              <from>
                <xdr:col>4</xdr:col>
                <xdr:colOff>352425</xdr:colOff>
                <xdr:row>0</xdr:row>
                <xdr:rowOff>323850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7169" r:id="rId6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Menu</vt:lpstr>
      <vt:lpstr>組織名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Holiday</vt:lpstr>
      <vt:lpstr>Menu!Print_Area</vt:lpstr>
      <vt:lpstr>Sheet1!Print_Area</vt:lpstr>
      <vt:lpstr>Sheet10!Print_Area</vt:lpstr>
      <vt:lpstr>Sheet11!Print_Area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Shigeharu hashimoto</dc:creator>
  <cp:lastModifiedBy>user</cp:lastModifiedBy>
  <cp:lastPrinted>2012-01-17T01:36:05Z</cp:lastPrinted>
  <dcterms:created xsi:type="dcterms:W3CDTF">2011-01-04T08:47:40Z</dcterms:created>
  <dcterms:modified xsi:type="dcterms:W3CDTF">2023-05-12T05:54:21Z</dcterms:modified>
</cp:coreProperties>
</file>